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dochody" sheetId="1" r:id="rId1"/>
    <sheet name="dane ogólne" sheetId="2" r:id="rId2"/>
    <sheet name="inwestycje" sheetId="3" r:id="rId3"/>
    <sheet name="wydatki" sheetId="4" r:id="rId4"/>
  </sheets>
  <definedNames>
    <definedName name="_xlnm.Print_Area" localSheetId="3">'wydatki'!$A$1:$F$303</definedName>
    <definedName name="Excel_BuiltIn_Print_Area_4_1">'wydatki'!$A$1:$F$305</definedName>
    <definedName name="Excel_BuiltIn_Print_Area_4_1_1">'wydatki'!$A$1:$F$304</definedName>
    <definedName name="Excel_BuiltIn_Print_Area_3_1">'wydatki'!$A$1:$F$258</definedName>
    <definedName name="Excel_BuiltIn_Print_Area_3_1_1">'wydatki'!$A$1:$F$260</definedName>
    <definedName name="Excel_BuiltIn_Print_Area_3_1_1_1">'wydatki'!$A$1:$F$195</definedName>
  </definedNames>
  <calcPr fullCalcOnLoad="1"/>
</workbook>
</file>

<file path=xl/sharedStrings.xml><?xml version="1.0" encoding="utf-8"?>
<sst xmlns="http://schemas.openxmlformats.org/spreadsheetml/2006/main" count="373" uniqueCount="230">
  <si>
    <t>Tabela Nr 2.</t>
  </si>
  <si>
    <t>II</t>
  </si>
  <si>
    <t>Wykonanie dochodów w I półroczu 2006 roku</t>
  </si>
  <si>
    <t>Plan wg</t>
  </si>
  <si>
    <t>Wyko-</t>
  </si>
  <si>
    <t>Dział</t>
  </si>
  <si>
    <t>Nazwa</t>
  </si>
  <si>
    <t>uchwały</t>
  </si>
  <si>
    <t>nanie</t>
  </si>
  <si>
    <t>%</t>
  </si>
  <si>
    <t>O10</t>
  </si>
  <si>
    <t>Rolnictwo i łowiectwo</t>
  </si>
  <si>
    <t>Wpływy z różnych dochodów</t>
  </si>
  <si>
    <t>Opłaty z tytułu dzierżawy terenów łowieckich</t>
  </si>
  <si>
    <t>Górnictwo i kopalnictwo</t>
  </si>
  <si>
    <t>Wpływy z opłaty eksploatacyjnej</t>
  </si>
  <si>
    <t>Wytwarzanie i zaopatrywanie w energię</t>
  </si>
  <si>
    <t>Elektryczną, gaz i wodę</t>
  </si>
  <si>
    <t>Wpływy z tytułu opłat za wodę</t>
  </si>
  <si>
    <t>Transport i łączność</t>
  </si>
  <si>
    <t>Środki na dofinansowanie własnych zadań</t>
  </si>
  <si>
    <t>Gospodarka mieszkaniowa</t>
  </si>
  <si>
    <t>Wpływy z tyt. użytkowania wieczystego nieruchomości</t>
  </si>
  <si>
    <t>Wpływy z tytułu dzierżaw, czynszów i opłat</t>
  </si>
  <si>
    <t>Wpływy ze sprzedaży składników majątkowych</t>
  </si>
  <si>
    <t>Odsetki od nieterminowych płatności</t>
  </si>
  <si>
    <t>Administracja publiczna</t>
  </si>
  <si>
    <t>Dotacje celowe na zadania zlecone bieżące</t>
  </si>
  <si>
    <t>Dotacje na zadania zlecone inwestycyjne z PFOŚ i GW</t>
  </si>
  <si>
    <t>Prowizja z opłat za dowody osobiste</t>
  </si>
  <si>
    <t>Wpływy od sponsorów na promocję gminy</t>
  </si>
  <si>
    <t>Urzędy naczelnych organów władzy państwowej,</t>
  </si>
  <si>
    <t>kontroli i ochrony prawa oraz sądownictwa</t>
  </si>
  <si>
    <t>Dotacje celowe na zadania zlecone</t>
  </si>
  <si>
    <t xml:space="preserve">Bezpieczeństwo publiczne i </t>
  </si>
  <si>
    <t>ochrona przeciwpożarowa</t>
  </si>
  <si>
    <t xml:space="preserve">Dochody od osób prawnych,osób fizycznych i </t>
  </si>
  <si>
    <t>od innych jednostek nie posiadających osobowości</t>
  </si>
  <si>
    <t>prawnej oraz wydatki związane z ich poborem</t>
  </si>
  <si>
    <t>Podatek od nieruchomości</t>
  </si>
  <si>
    <t>Podatek rolny</t>
  </si>
  <si>
    <t>Podatek leśny</t>
  </si>
  <si>
    <t>Podatek od środków transportowych</t>
  </si>
  <si>
    <t>Podatek dochodowy od osób fizycznych</t>
  </si>
  <si>
    <t>Podatek dochodowy od osób prawnych</t>
  </si>
  <si>
    <t>Wpływy z karty podatkowej</t>
  </si>
  <si>
    <t>Podatek od spadków i darowizn</t>
  </si>
  <si>
    <t>Podatek od posiadania psów</t>
  </si>
  <si>
    <t>Opłata targowa</t>
  </si>
  <si>
    <t>Wpływy z opłaty administracyjnej</t>
  </si>
  <si>
    <t>Podatek od czynności cywilnoprawnych</t>
  </si>
  <si>
    <t>Wpływy z opłaty skarbowej</t>
  </si>
  <si>
    <t>Wpływy z różnych opłat</t>
  </si>
  <si>
    <t>Odsetki</t>
  </si>
  <si>
    <t>Różne rozliczenia</t>
  </si>
  <si>
    <t>Subwencja oświatowa</t>
  </si>
  <si>
    <t>Subwencja podstawowa</t>
  </si>
  <si>
    <t>Odsetki od r-ku bankowego</t>
  </si>
  <si>
    <t>Oświata i wychowanie</t>
  </si>
  <si>
    <t>Dotacje celowe na zadania własne</t>
  </si>
  <si>
    <t>Dotacje celowe z funduszy celowych</t>
  </si>
  <si>
    <t>Ochrona zdrowia</t>
  </si>
  <si>
    <t>Wpływy z opłat za zezwolenia na sprzedaż alkoholu</t>
  </si>
  <si>
    <t>Pomoc społeczna</t>
  </si>
  <si>
    <t>Edukacyjna opieka wychowawcza</t>
  </si>
  <si>
    <t xml:space="preserve">Dotacje celowe na zadania własne </t>
  </si>
  <si>
    <t>Kultura fizyczna i sport</t>
  </si>
  <si>
    <t>OGÓŁEM</t>
  </si>
  <si>
    <t>Tabela Nr  1</t>
  </si>
  <si>
    <t>I.  DANE OGÓLNE Z WYKONANIA BUDŻETU za I półrocze 2006 r</t>
  </si>
  <si>
    <t>Lp</t>
  </si>
  <si>
    <t>TREŚĆ</t>
  </si>
  <si>
    <t>PLAN</t>
  </si>
  <si>
    <t>Wykonanie</t>
  </si>
  <si>
    <t>Wskaźnik</t>
  </si>
  <si>
    <t>po zmianach</t>
  </si>
  <si>
    <t>wyk. w %</t>
  </si>
  <si>
    <t>I</t>
  </si>
  <si>
    <t>DOCHODY OGÓŁEM</t>
  </si>
  <si>
    <t>z tego:</t>
  </si>
  <si>
    <t>Dochody własne</t>
  </si>
  <si>
    <t>w tym:</t>
  </si>
  <si>
    <t>wpływy z podatków i opłat lokalnych</t>
  </si>
  <si>
    <t>wpływy z opłat za wodę</t>
  </si>
  <si>
    <t>wpływy ze sprzedaży składników majątkowych</t>
  </si>
  <si>
    <t>wpływy z opłat zezwolenia alkoholowe</t>
  </si>
  <si>
    <t>dochody z majątku gminy</t>
  </si>
  <si>
    <t>udziały w podatkach dochodowych</t>
  </si>
  <si>
    <t>odsetki od r-ku bankowego</t>
  </si>
  <si>
    <t>odsetki od nieterminowo przekazywanych należności</t>
  </si>
  <si>
    <t>wpływy z różnych dochodów</t>
  </si>
  <si>
    <t>2.</t>
  </si>
  <si>
    <t>Dotacje ogółem</t>
  </si>
  <si>
    <t>dotacje celowe otrzymane z budżetu państwa na</t>
  </si>
  <si>
    <t>realizację zadań bieżących z zakresu administracji</t>
  </si>
  <si>
    <t>rządowej oraz innych zadań zleconych gminie ustawami</t>
  </si>
  <si>
    <t>dotacje celowe otrzymane z budżetu państwa</t>
  </si>
  <si>
    <t>na realizację własnych zadań bieżących gmin</t>
  </si>
  <si>
    <t>dotacje z funduszy celowych na zadania bieżące</t>
  </si>
  <si>
    <t>dotacje z funduszy celowych na zadania inwestycyjne</t>
  </si>
  <si>
    <t>3.</t>
  </si>
  <si>
    <t>Subwencje ogółem</t>
  </si>
  <si>
    <t>subwencja oświatowa</t>
  </si>
  <si>
    <t>subwencja wyrównawcza</t>
  </si>
  <si>
    <t>WYDATKI OGÓŁEM</t>
  </si>
  <si>
    <t>z tego</t>
  </si>
  <si>
    <t>1.</t>
  </si>
  <si>
    <t>wydatki majątkowe</t>
  </si>
  <si>
    <t>inwestycje</t>
  </si>
  <si>
    <t>zakupy inwestycyjne</t>
  </si>
  <si>
    <t>wydatki bieżące</t>
  </si>
  <si>
    <t>Tabela Nr 4</t>
  </si>
  <si>
    <t>Realizacja wydatków inwestycyjnych w I półroczu 2006 roku</t>
  </si>
  <si>
    <t>w złotych</t>
  </si>
  <si>
    <t>Lp.</t>
  </si>
  <si>
    <t>Źródła finansowania</t>
  </si>
  <si>
    <t>Planowane</t>
  </si>
  <si>
    <t xml:space="preserve">Wykonane </t>
  </si>
  <si>
    <t>zadania</t>
  </si>
  <si>
    <t>nakłady</t>
  </si>
  <si>
    <t>wydatki w</t>
  </si>
  <si>
    <t>Środki</t>
  </si>
  <si>
    <t>Kredyt</t>
  </si>
  <si>
    <t>Pożyczka</t>
  </si>
  <si>
    <t>inwestycyjnego</t>
  </si>
  <si>
    <t>w 2006 r.</t>
  </si>
  <si>
    <t>półroczu</t>
  </si>
  <si>
    <t>własne</t>
  </si>
  <si>
    <t>w</t>
  </si>
  <si>
    <t>WFOŚ i GW</t>
  </si>
  <si>
    <t>Budowa SUW wraz z siecią wodociągową</t>
  </si>
  <si>
    <t>dla Paplina, Jeruzala,Chełmc (przygotowanie dokumentacji)</t>
  </si>
  <si>
    <t>Budowa chodnika przy drodze powiatowej w Kowiesach</t>
  </si>
  <si>
    <t>Modernizacja dróg dojazdowych do gruntów rolnych</t>
  </si>
  <si>
    <t>91 000*</t>
  </si>
  <si>
    <t>(Paplinek, Chrzczonowice, Lisna,</t>
  </si>
  <si>
    <t>Wólka Jeruzalska, Wola Pękoszewska)</t>
  </si>
  <si>
    <t>Przebudowa drogi gminnej Pękoszew- Wędrogów</t>
  </si>
  <si>
    <t>(przygotowanie dokumentacji)</t>
  </si>
  <si>
    <t>Zakup pługu do odśnieżania dróg gminnych</t>
  </si>
  <si>
    <t>Budowa Wiejskiego Domu Kultury w  Woli Pękoszewskiej</t>
  </si>
  <si>
    <t>( przygotowanie dokumentacji)</t>
  </si>
  <si>
    <t>Budowa oczyszczalni ścieków dla obiektu</t>
  </si>
  <si>
    <t>Gminnego Ośrodek Zdrowia</t>
  </si>
  <si>
    <t>Zakup działki na powiększenie boiska w Woli Pękoszewskiej</t>
  </si>
  <si>
    <t>Zakup działki pod budynkiem OSP w Lisnej</t>
  </si>
  <si>
    <t>Termo-modernizacja budynków Urzędu Gminy</t>
  </si>
  <si>
    <t>113 500**</t>
  </si>
  <si>
    <t>(docieplenie ścian)</t>
  </si>
  <si>
    <t>Budowa podjazdu dla niepełnosprawnych przy Urzędzie Gminy</t>
  </si>
  <si>
    <t>Zakup programów i sprzętu biurowego</t>
  </si>
  <si>
    <t>Termo-modernizacja budynku Szkoły Podst.w Turowej Woli</t>
  </si>
  <si>
    <t>Rozbudowa budynku Szkoły Podst.w Kowiesach</t>
  </si>
  <si>
    <t>Plac zabaw dla dzieci przy Szkole Podst. w Kowiesach</t>
  </si>
  <si>
    <t>Wymiana okien w Szkole Podst.w Kowiesach</t>
  </si>
  <si>
    <t>Budowa ogrodzenia budynku Gimnazjum w Jeruzalu</t>
  </si>
  <si>
    <t>Modernizacja oświetlenia ulicznego w Chojnatce</t>
  </si>
  <si>
    <t>Ogółem:</t>
  </si>
  <si>
    <t>*     Środki własne pochodzą m.in.z dotacji  z TFOGR przy UM w Łodzi w wysokości 50.000 zł.</t>
  </si>
  <si>
    <r>
      <t xml:space="preserve">**   </t>
    </r>
    <r>
      <rPr>
        <sz val="10"/>
        <rFont val="Arial"/>
        <family val="2"/>
      </rPr>
      <t>Środki własne pochodzą m.in.z umorzenia pożyczki z WFOŚ i GW w Łodzi w wysokości 70.234 zł,</t>
    </r>
  </si>
  <si>
    <r>
      <t xml:space="preserve"> </t>
    </r>
    <r>
      <rPr>
        <sz val="10"/>
        <color indexed="8"/>
        <rFont val="Times New Roman"/>
        <family val="1"/>
      </rPr>
      <t>oraz dotacji z PFOŚ i GW w kwocie 10.000 zł.</t>
    </r>
  </si>
  <si>
    <t>Tabela Nr 3</t>
  </si>
  <si>
    <t>III.</t>
  </si>
  <si>
    <t>Wykonanie wydatków w I półroczu 2006 roku</t>
  </si>
  <si>
    <t>Wykona-</t>
  </si>
  <si>
    <t>Rozdział</t>
  </si>
  <si>
    <t>nie</t>
  </si>
  <si>
    <t>O1010</t>
  </si>
  <si>
    <t>Infrastruktura wodociągowa i sanitacyjna wsi</t>
  </si>
  <si>
    <t>Wydatki majątkowe</t>
  </si>
  <si>
    <t>Wydatki bieżące, w tym:</t>
  </si>
  <si>
    <t>pozostałe wydatki</t>
  </si>
  <si>
    <t>O1030</t>
  </si>
  <si>
    <t>Izby rolnicze</t>
  </si>
  <si>
    <t>elektryczną, wodę i gaz</t>
  </si>
  <si>
    <t>Dostarczanie wody</t>
  </si>
  <si>
    <t>wynagrodzenia i pochodne</t>
  </si>
  <si>
    <t>Drogi publiczne powiatowe</t>
  </si>
  <si>
    <t>Drogi publiczne gminne</t>
  </si>
  <si>
    <t>Gospodarka gruntami i nieruchomościami</t>
  </si>
  <si>
    <t>Działalność usługowa</t>
  </si>
  <si>
    <t>Plany zagospodarowania przestrzennego</t>
  </si>
  <si>
    <t>Urzędy Wojewódzkie</t>
  </si>
  <si>
    <t>Rady Gmin</t>
  </si>
  <si>
    <t>Urzędy Gmin</t>
  </si>
  <si>
    <t>Promocja j.s.t.</t>
  </si>
  <si>
    <t>Pozostała działalność</t>
  </si>
  <si>
    <t xml:space="preserve">Urzędy naczelnych organów władzy </t>
  </si>
  <si>
    <t>państwowej, kontroli i ochrony prawa</t>
  </si>
  <si>
    <t>oraz sądownictwa</t>
  </si>
  <si>
    <t>państwowej,kontroli i ochrony prawa</t>
  </si>
  <si>
    <t>Jednostki terenowe Policji</t>
  </si>
  <si>
    <t>Ochotnicze Straże Pożarne</t>
  </si>
  <si>
    <t>Obrona Cywilna</t>
  </si>
  <si>
    <t>Dochody od osób prawnych, od osób fizycznych i</t>
  </si>
  <si>
    <t>od innych jednostek nieposiadających osobowości</t>
  </si>
  <si>
    <t>Pobór podatków, opłat i niepodatkowych należności budżetowych</t>
  </si>
  <si>
    <t>Obsługa długu publicznego</t>
  </si>
  <si>
    <t xml:space="preserve">Obsługa papierów wartościowych, kredytów </t>
  </si>
  <si>
    <t>i pożyczek j.s.t.</t>
  </si>
  <si>
    <t>wydatki na obsługę długu</t>
  </si>
  <si>
    <t>Różna rozliczenia</t>
  </si>
  <si>
    <t>Rezerwy ogólne i celowe</t>
  </si>
  <si>
    <t>Szkoły podstawowe</t>
  </si>
  <si>
    <t>Oddziały przedszkolne w szkołach podstawowych</t>
  </si>
  <si>
    <t>Gimnazja</t>
  </si>
  <si>
    <t>Dowożenie uczniów do szkół</t>
  </si>
  <si>
    <t>Zespoły obsługi ekonomiczno- administracyjnej szkół</t>
  </si>
  <si>
    <t>Dokształcanie i doskonalenie nauczycieli</t>
  </si>
  <si>
    <t>Przeciwdziałanie alkoholizmowi</t>
  </si>
  <si>
    <t xml:space="preserve">Świadczenia rodzinne, zaliczka alimentacyjna  oraz składki na </t>
  </si>
  <si>
    <t>ubezpieczenie społeczne z ubezpieczenia społecznego</t>
  </si>
  <si>
    <t>Składki na ubezpieczenie zdrowotne opłacane za osoby</t>
  </si>
  <si>
    <t xml:space="preserve"> pobierające niektóre świadczenia z pomocy społecznej</t>
  </si>
  <si>
    <t>oraz niektóre świadczenia rodzinne</t>
  </si>
  <si>
    <t>Zasiłki i pomoc w naturze oraz składki</t>
  </si>
  <si>
    <t>na ubezpieczenia emerytalne i rentowe</t>
  </si>
  <si>
    <t>Dodatki mieszkaniowe</t>
  </si>
  <si>
    <t>Ośrodki pomocy społecznej</t>
  </si>
  <si>
    <t>Usługi opiekuńcze i specjalistyczne usługi opiekuńcze</t>
  </si>
  <si>
    <t>Świetlice szkolne</t>
  </si>
  <si>
    <t>Pomoc materialna dla uczniów</t>
  </si>
  <si>
    <t>Gospodarka komunalna i ochrona środowiska</t>
  </si>
  <si>
    <t>Oczyszczanie ulic, placów i dróg</t>
  </si>
  <si>
    <t>Oświetlenie ulic, placów i dróg</t>
  </si>
  <si>
    <t>Kultura i ochrona dziedzictwa narodowego</t>
  </si>
  <si>
    <t>Biblioteki</t>
  </si>
  <si>
    <t>dotacje</t>
  </si>
  <si>
    <t>Zadania w zakresie kultury fizycznej i sportu</t>
  </si>
  <si>
    <t>Ogółem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</si>
</sst>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"/>
    <numFmt numFmtId="167" formatCode="#,##0"/>
    <numFmt numFmtId="168" formatCode="#,###.00"/>
    <numFmt numFmtId="169" formatCode="#,##0.0"/>
    <numFmt numFmtId="170" formatCode="0"/>
  </numFmts>
  <fonts count="34">
    <font>
      <sz val="10"/>
      <name val="Arial CE"/>
      <family val="0"/>
    </font>
    <font>
      <sz val="10"/>
      <name val="Arial"/>
      <family val="0"/>
    </font>
    <font>
      <sz val="14"/>
      <name val="Garamond"/>
      <family val="1"/>
    </font>
    <font>
      <i/>
      <sz val="10"/>
      <name val="Arial CE"/>
      <family val="2"/>
    </font>
    <font>
      <b/>
      <sz val="16"/>
      <name val="Garamond"/>
      <family val="1"/>
    </font>
    <font>
      <b/>
      <sz val="12"/>
      <name val="Arial CE"/>
      <family val="2"/>
    </font>
    <font>
      <b/>
      <sz val="12"/>
      <name val="Garamond"/>
      <family val="1"/>
    </font>
    <font>
      <b/>
      <i/>
      <sz val="12"/>
      <name val="Arial CE"/>
      <family val="2"/>
    </font>
    <font>
      <sz val="12"/>
      <name val="Arial CE"/>
      <family val="2"/>
    </font>
    <font>
      <sz val="12"/>
      <name val="Garamond"/>
      <family val="1"/>
    </font>
    <font>
      <i/>
      <sz val="12"/>
      <name val="Arial CE"/>
      <family val="2"/>
    </font>
    <font>
      <b/>
      <i/>
      <sz val="12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3"/>
      <name val="Garamond"/>
      <family val="1"/>
    </font>
    <font>
      <b/>
      <sz val="13"/>
      <name val="Arial CE"/>
      <family val="2"/>
    </font>
    <font>
      <b/>
      <i/>
      <sz val="13"/>
      <name val="Garamond"/>
      <family val="1"/>
    </font>
    <font>
      <i/>
      <sz val="10"/>
      <name val="Arial"/>
      <family val="2"/>
    </font>
    <font>
      <sz val="10.5"/>
      <name val="Garamond"/>
      <family val="1"/>
    </font>
    <font>
      <b/>
      <sz val="12"/>
      <name val="Lucida Sans Unicode"/>
      <family val="0"/>
    </font>
    <font>
      <b/>
      <sz val="14"/>
      <name val="Arial CE"/>
      <family val="2"/>
    </font>
    <font>
      <b/>
      <i/>
      <sz val="10.5"/>
      <name val="Garamond"/>
      <family val="1"/>
    </font>
    <font>
      <b/>
      <sz val="10.5"/>
      <name val="Garamond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Garamond"/>
      <family val="1"/>
    </font>
    <font>
      <sz val="10"/>
      <color indexed="8"/>
      <name val="Lucida Sans Unicode"/>
      <family val="0"/>
    </font>
    <font>
      <sz val="10"/>
      <color indexed="8"/>
      <name val="Times New Roman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7" fillId="2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/>
    </xf>
    <xf numFmtId="164" fontId="9" fillId="2" borderId="9" xfId="0" applyFont="1" applyFill="1" applyBorder="1" applyAlignment="1">
      <alignment/>
    </xf>
    <xf numFmtId="164" fontId="8" fillId="2" borderId="10" xfId="0" applyFont="1" applyFill="1" applyBorder="1" applyAlignment="1">
      <alignment/>
    </xf>
    <xf numFmtId="164" fontId="8" fillId="2" borderId="9" xfId="0" applyFont="1" applyFill="1" applyBorder="1" applyAlignment="1">
      <alignment/>
    </xf>
    <xf numFmtId="164" fontId="10" fillId="2" borderId="11" xfId="0" applyFont="1" applyFill="1" applyBorder="1" applyAlignment="1">
      <alignment/>
    </xf>
    <xf numFmtId="164" fontId="5" fillId="3" borderId="12" xfId="0" applyFont="1" applyFill="1" applyBorder="1" applyAlignment="1">
      <alignment horizontal="center"/>
    </xf>
    <xf numFmtId="164" fontId="6" fillId="3" borderId="13" xfId="0" applyFont="1" applyFill="1" applyBorder="1" applyAlignment="1">
      <alignment horizontal="center"/>
    </xf>
    <xf numFmtId="165" fontId="6" fillId="3" borderId="14" xfId="0" applyNumberFormat="1" applyFont="1" applyFill="1" applyBorder="1" applyAlignment="1">
      <alignment/>
    </xf>
    <xf numFmtId="165" fontId="6" fillId="3" borderId="13" xfId="0" applyNumberFormat="1" applyFont="1" applyFill="1" applyBorder="1" applyAlignment="1">
      <alignment/>
    </xf>
    <xf numFmtId="166" fontId="11" fillId="3" borderId="15" xfId="0" applyNumberFormat="1" applyFont="1" applyFill="1" applyBorder="1" applyAlignment="1">
      <alignment/>
    </xf>
    <xf numFmtId="164" fontId="8" fillId="0" borderId="2" xfId="0" applyFont="1" applyBorder="1" applyAlignment="1">
      <alignment/>
    </xf>
    <xf numFmtId="164" fontId="9" fillId="0" borderId="13" xfId="0" applyFont="1" applyBorder="1" applyAlignment="1">
      <alignment/>
    </xf>
    <xf numFmtId="165" fontId="9" fillId="0" borderId="13" xfId="0" applyNumberFormat="1" applyFont="1" applyBorder="1" applyAlignment="1">
      <alignment/>
    </xf>
    <xf numFmtId="166" fontId="12" fillId="0" borderId="2" xfId="0" applyNumberFormat="1" applyFont="1" applyBorder="1" applyAlignment="1">
      <alignment/>
    </xf>
    <xf numFmtId="164" fontId="8" fillId="0" borderId="9" xfId="0" applyFont="1" applyBorder="1" applyAlignment="1">
      <alignment/>
    </xf>
    <xf numFmtId="166" fontId="12" fillId="0" borderId="9" xfId="0" applyNumberFormat="1" applyFont="1" applyBorder="1" applyAlignment="1">
      <alignment/>
    </xf>
    <xf numFmtId="164" fontId="8" fillId="0" borderId="13" xfId="0" applyFont="1" applyBorder="1" applyAlignment="1">
      <alignment/>
    </xf>
    <xf numFmtId="166" fontId="12" fillId="0" borderId="13" xfId="0" applyNumberFormat="1" applyFont="1" applyBorder="1" applyAlignment="1">
      <alignment/>
    </xf>
    <xf numFmtId="164" fontId="5" fillId="3" borderId="1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/>
    </xf>
    <xf numFmtId="165" fontId="6" fillId="3" borderId="2" xfId="0" applyNumberFormat="1" applyFont="1" applyFill="1" applyBorder="1" applyAlignment="1">
      <alignment/>
    </xf>
    <xf numFmtId="164" fontId="11" fillId="3" borderId="4" xfId="0" applyFont="1" applyFill="1" applyBorder="1" applyAlignment="1">
      <alignment/>
    </xf>
    <xf numFmtId="164" fontId="5" fillId="3" borderId="8" xfId="0" applyFont="1" applyFill="1" applyBorder="1" applyAlignment="1">
      <alignment/>
    </xf>
    <xf numFmtId="164" fontId="6" fillId="3" borderId="9" xfId="0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/>
    </xf>
    <xf numFmtId="165" fontId="6" fillId="3" borderId="9" xfId="0" applyNumberFormat="1" applyFont="1" applyFill="1" applyBorder="1" applyAlignment="1">
      <alignment/>
    </xf>
    <xf numFmtId="166" fontId="11" fillId="3" borderId="11" xfId="0" applyNumberFormat="1" applyFont="1" applyFill="1" applyBorder="1" applyAlignment="1">
      <alignment/>
    </xf>
    <xf numFmtId="164" fontId="12" fillId="0" borderId="13" xfId="0" applyFont="1" applyBorder="1" applyAlignment="1">
      <alignment/>
    </xf>
    <xf numFmtId="165" fontId="6" fillId="3" borderId="14" xfId="0" applyNumberFormat="1" applyFont="1" applyFill="1" applyBorder="1" applyAlignment="1">
      <alignment horizontal="right"/>
    </xf>
    <xf numFmtId="165" fontId="6" fillId="3" borderId="13" xfId="0" applyNumberFormat="1" applyFont="1" applyFill="1" applyBorder="1" applyAlignment="1">
      <alignment horizontal="right"/>
    </xf>
    <xf numFmtId="166" fontId="11" fillId="3" borderId="15" xfId="0" applyNumberFormat="1" applyFont="1" applyFill="1" applyBorder="1" applyAlignment="1">
      <alignment horizontal="right"/>
    </xf>
    <xf numFmtId="164" fontId="12" fillId="0" borderId="2" xfId="0" applyFont="1" applyBorder="1" applyAlignment="1">
      <alignment/>
    </xf>
    <xf numFmtId="164" fontId="12" fillId="0" borderId="9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9" fillId="0" borderId="13" xfId="0" applyFont="1" applyBorder="1" applyAlignment="1">
      <alignment horizontal="left"/>
    </xf>
    <xf numFmtId="165" fontId="9" fillId="0" borderId="13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4" fontId="8" fillId="0" borderId="6" xfId="0" applyFont="1" applyBorder="1" applyAlignment="1">
      <alignment/>
    </xf>
    <xf numFmtId="164" fontId="12" fillId="0" borderId="6" xfId="0" applyFont="1" applyBorder="1" applyAlignment="1">
      <alignment/>
    </xf>
    <xf numFmtId="164" fontId="9" fillId="0" borderId="13" xfId="0" applyFon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9" xfId="0" applyBorder="1" applyAlignment="1">
      <alignment/>
    </xf>
    <xf numFmtId="165" fontId="6" fillId="3" borderId="3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164" fontId="12" fillId="3" borderId="4" xfId="0" applyFont="1" applyFill="1" applyBorder="1" applyAlignment="1">
      <alignment/>
    </xf>
    <xf numFmtId="164" fontId="5" fillId="3" borderId="8" xfId="0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right"/>
    </xf>
    <xf numFmtId="165" fontId="6" fillId="3" borderId="9" xfId="0" applyNumberFormat="1" applyFont="1" applyFill="1" applyBorder="1" applyAlignment="1">
      <alignment horizontal="right"/>
    </xf>
    <xf numFmtId="166" fontId="11" fillId="3" borderId="11" xfId="0" applyNumberFormat="1" applyFont="1" applyFill="1" applyBorder="1" applyAlignment="1">
      <alignment horizontal="right"/>
    </xf>
    <xf numFmtId="165" fontId="13" fillId="3" borderId="3" xfId="0" applyNumberFormat="1" applyFont="1" applyFill="1" applyBorder="1" applyAlignment="1">
      <alignment/>
    </xf>
    <xf numFmtId="165" fontId="13" fillId="3" borderId="2" xfId="0" applyNumberFormat="1" applyFont="1" applyFill="1" applyBorder="1" applyAlignment="1">
      <alignment/>
    </xf>
    <xf numFmtId="164" fontId="13" fillId="3" borderId="4" xfId="0" applyFont="1" applyFill="1" applyBorder="1" applyAlignment="1">
      <alignment/>
    </xf>
    <xf numFmtId="164" fontId="5" fillId="0" borderId="13" xfId="0" applyFont="1" applyBorder="1" applyAlignment="1">
      <alignment horizontal="center"/>
    </xf>
    <xf numFmtId="166" fontId="11" fillId="0" borderId="13" xfId="0" applyNumberFormat="1" applyFont="1" applyBorder="1" applyAlignment="1">
      <alignment horizontal="right"/>
    </xf>
    <xf numFmtId="164" fontId="5" fillId="3" borderId="5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164" fontId="12" fillId="3" borderId="7" xfId="0" applyFont="1" applyFill="1" applyBorder="1" applyAlignment="1">
      <alignment/>
    </xf>
    <xf numFmtId="166" fontId="11" fillId="0" borderId="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164" fontId="5" fillId="3" borderId="13" xfId="0" applyFont="1" applyFill="1" applyBorder="1" applyAlignment="1">
      <alignment horizontal="center"/>
    </xf>
    <xf numFmtId="166" fontId="11" fillId="3" borderId="13" xfId="0" applyNumberFormat="1" applyFont="1" applyFill="1" applyBorder="1" applyAlignment="1">
      <alignment horizontal="right"/>
    </xf>
    <xf numFmtId="164" fontId="5" fillId="0" borderId="9" xfId="0" applyFont="1" applyBorder="1" applyAlignment="1">
      <alignment horizontal="center"/>
    </xf>
    <xf numFmtId="164" fontId="5" fillId="3" borderId="13" xfId="0" applyFont="1" applyFill="1" applyBorder="1" applyAlignment="1">
      <alignment/>
    </xf>
    <xf numFmtId="164" fontId="14" fillId="3" borderId="13" xfId="0" applyFont="1" applyFill="1" applyBorder="1" applyAlignment="1">
      <alignment horizontal="center"/>
    </xf>
    <xf numFmtId="165" fontId="15" fillId="3" borderId="13" xfId="0" applyNumberFormat="1" applyFont="1" applyFill="1" applyBorder="1" applyAlignment="1">
      <alignment/>
    </xf>
    <xf numFmtId="166" fontId="16" fillId="3" borderId="13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13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9" fillId="2" borderId="1" xfId="0" applyFont="1" applyFill="1" applyBorder="1" applyAlignment="1">
      <alignment/>
    </xf>
    <xf numFmtId="164" fontId="6" fillId="2" borderId="2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9" fillId="2" borderId="2" xfId="0" applyFont="1" applyFill="1" applyBorder="1" applyAlignment="1">
      <alignment/>
    </xf>
    <xf numFmtId="164" fontId="9" fillId="2" borderId="4" xfId="0" applyFont="1" applyFill="1" applyBorder="1" applyAlignment="1">
      <alignment/>
    </xf>
    <xf numFmtId="164" fontId="9" fillId="2" borderId="5" xfId="0" applyFont="1" applyFill="1" applyBorder="1" applyAlignment="1">
      <alignment/>
    </xf>
    <xf numFmtId="164" fontId="9" fillId="2" borderId="9" xfId="0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9" fillId="2" borderId="7" xfId="0" applyFont="1" applyFill="1" applyBorder="1" applyAlignment="1">
      <alignment/>
    </xf>
    <xf numFmtId="164" fontId="14" fillId="3" borderId="12" xfId="0" applyFont="1" applyFill="1" applyBorder="1" applyAlignment="1">
      <alignment horizontal="center"/>
    </xf>
    <xf numFmtId="164" fontId="14" fillId="3" borderId="13" xfId="0" applyFont="1" applyFill="1" applyBorder="1" applyAlignment="1">
      <alignment horizontal="center"/>
    </xf>
    <xf numFmtId="168" fontId="14" fillId="3" borderId="14" xfId="0" applyNumberFormat="1" applyFont="1" applyFill="1" applyBorder="1" applyAlignment="1">
      <alignment horizontal="right"/>
    </xf>
    <xf numFmtId="168" fontId="14" fillId="3" borderId="13" xfId="0" applyNumberFormat="1" applyFont="1" applyFill="1" applyBorder="1" applyAlignment="1">
      <alignment horizontal="right"/>
    </xf>
    <xf numFmtId="169" fontId="14" fillId="3" borderId="15" xfId="0" applyNumberFormat="1" applyFont="1" applyFill="1" applyBorder="1" applyAlignment="1">
      <alignment horizontal="center"/>
    </xf>
    <xf numFmtId="164" fontId="9" fillId="0" borderId="5" xfId="0" applyFont="1" applyBorder="1" applyAlignment="1">
      <alignment/>
    </xf>
    <xf numFmtId="164" fontId="12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167" fontId="9" fillId="0" borderId="7" xfId="0" applyNumberFormat="1" applyFont="1" applyBorder="1" applyAlignment="1">
      <alignment horizontal="center"/>
    </xf>
    <xf numFmtId="164" fontId="11" fillId="3" borderId="12" xfId="0" applyFont="1" applyFill="1" applyBorder="1" applyAlignment="1">
      <alignment horizontal="center"/>
    </xf>
    <xf numFmtId="164" fontId="11" fillId="3" borderId="13" xfId="0" applyFont="1" applyFill="1" applyBorder="1" applyAlignment="1">
      <alignment/>
    </xf>
    <xf numFmtId="168" fontId="11" fillId="3" borderId="13" xfId="0" applyNumberFormat="1" applyFont="1" applyFill="1" applyBorder="1" applyAlignment="1">
      <alignment/>
    </xf>
    <xf numFmtId="169" fontId="11" fillId="3" borderId="15" xfId="0" applyNumberFormat="1" applyFont="1" applyFill="1" applyBorder="1" applyAlignment="1">
      <alignment horizontal="center"/>
    </xf>
    <xf numFmtId="164" fontId="12" fillId="0" borderId="5" xfId="0" applyFont="1" applyBorder="1" applyAlignment="1">
      <alignment/>
    </xf>
    <xf numFmtId="168" fontId="0" fillId="0" borderId="13" xfId="0" applyNumberFormat="1" applyBorder="1" applyAlignment="1">
      <alignment/>
    </xf>
    <xf numFmtId="167" fontId="9" fillId="0" borderId="7" xfId="0" applyNumberFormat="1" applyFont="1" applyBorder="1" applyAlignment="1">
      <alignment/>
    </xf>
    <xf numFmtId="164" fontId="6" fillId="0" borderId="5" xfId="0" applyFont="1" applyBorder="1" applyAlignment="1">
      <alignment horizontal="center"/>
    </xf>
    <xf numFmtId="168" fontId="9" fillId="0" borderId="13" xfId="0" applyNumberFormat="1" applyFont="1" applyBorder="1" applyAlignment="1">
      <alignment/>
    </xf>
    <xf numFmtId="164" fontId="8" fillId="0" borderId="5" xfId="0" applyFont="1" applyBorder="1" applyAlignment="1">
      <alignment/>
    </xf>
    <xf numFmtId="168" fontId="9" fillId="0" borderId="13" xfId="0" applyNumberFormat="1" applyFont="1" applyBorder="1" applyAlignment="1">
      <alignment/>
    </xf>
    <xf numFmtId="164" fontId="12" fillId="0" borderId="7" xfId="0" applyFont="1" applyBorder="1" applyAlignment="1">
      <alignment/>
    </xf>
    <xf numFmtId="164" fontId="9" fillId="0" borderId="2" xfId="0" applyFont="1" applyBorder="1" applyAlignment="1">
      <alignment/>
    </xf>
    <xf numFmtId="168" fontId="9" fillId="0" borderId="13" xfId="0" applyNumberFormat="1" applyFont="1" applyBorder="1" applyAlignment="1">
      <alignment horizontal="right"/>
    </xf>
    <xf numFmtId="164" fontId="9" fillId="0" borderId="6" xfId="0" applyFont="1" applyBorder="1" applyAlignment="1">
      <alignment/>
    </xf>
    <xf numFmtId="164" fontId="9" fillId="0" borderId="9" xfId="0" applyFont="1" applyBorder="1" applyAlignment="1">
      <alignment/>
    </xf>
    <xf numFmtId="168" fontId="11" fillId="3" borderId="13" xfId="0" applyNumberFormat="1" applyFont="1" applyFill="1" applyBorder="1" applyAlignment="1">
      <alignment horizontal="right"/>
    </xf>
    <xf numFmtId="169" fontId="9" fillId="0" borderId="7" xfId="0" applyNumberFormat="1" applyFont="1" applyBorder="1" applyAlignment="1">
      <alignment horizontal="center"/>
    </xf>
    <xf numFmtId="169" fontId="14" fillId="3" borderId="13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11" fillId="3" borderId="13" xfId="0" applyFont="1" applyFill="1" applyBorder="1" applyAlignment="1">
      <alignment horizontal="center"/>
    </xf>
    <xf numFmtId="169" fontId="11" fillId="3" borderId="13" xfId="0" applyNumberFormat="1" applyFont="1" applyFill="1" applyBorder="1" applyAlignment="1">
      <alignment horizontal="center"/>
    </xf>
    <xf numFmtId="164" fontId="5" fillId="0" borderId="0" xfId="0" applyFont="1" applyAlignment="1">
      <alignment horizontal="center" vertical="center"/>
    </xf>
    <xf numFmtId="164" fontId="17" fillId="0" borderId="0" xfId="0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2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/>
    </xf>
    <xf numFmtId="164" fontId="23" fillId="2" borderId="3" xfId="0" applyFont="1" applyFill="1" applyBorder="1" applyAlignment="1">
      <alignment horizontal="center" vertical="center"/>
    </xf>
    <xf numFmtId="164" fontId="22" fillId="3" borderId="2" xfId="0" applyFont="1" applyFill="1" applyBorder="1" applyAlignment="1">
      <alignment horizontal="center"/>
    </xf>
    <xf numFmtId="164" fontId="22" fillId="2" borderId="4" xfId="0" applyFont="1" applyFill="1" applyBorder="1" applyAlignment="1">
      <alignment horizontal="center" vertical="center"/>
    </xf>
    <xf numFmtId="164" fontId="22" fillId="2" borderId="6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center" vertical="center"/>
    </xf>
    <xf numFmtId="164" fontId="22" fillId="3" borderId="6" xfId="0" applyFont="1" applyFill="1" applyBorder="1" applyAlignment="1">
      <alignment horizontal="center"/>
    </xf>
    <xf numFmtId="164" fontId="23" fillId="2" borderId="0" xfId="0" applyFont="1" applyFill="1" applyBorder="1" applyAlignment="1">
      <alignment horizontal="center" vertical="center"/>
    </xf>
    <xf numFmtId="164" fontId="23" fillId="2" borderId="7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22" fillId="2" borderId="7" xfId="0" applyFont="1" applyFill="1" applyBorder="1" applyAlignment="1">
      <alignment horizontal="center" vertical="center"/>
    </xf>
    <xf numFmtId="164" fontId="23" fillId="2" borderId="6" xfId="0" applyFont="1" applyFill="1" applyBorder="1" applyAlignment="1">
      <alignment horizontal="center" vertical="center"/>
    </xf>
    <xf numFmtId="164" fontId="24" fillId="2" borderId="9" xfId="0" applyFont="1" applyFill="1" applyBorder="1" applyAlignment="1">
      <alignment horizontal="center" vertical="center"/>
    </xf>
    <xf numFmtId="164" fontId="22" fillId="2" borderId="11" xfId="0" applyFont="1" applyFill="1" applyBorder="1" applyAlignment="1">
      <alignment horizontal="center" vertical="center"/>
    </xf>
    <xf numFmtId="164" fontId="18" fillId="0" borderId="13" xfId="0" applyFont="1" applyBorder="1" applyAlignment="1">
      <alignment horizontal="center" vertical="center"/>
    </xf>
    <xf numFmtId="170" fontId="18" fillId="0" borderId="13" xfId="0" applyNumberFormat="1" applyFont="1" applyBorder="1" applyAlignment="1">
      <alignment horizontal="center" vertical="center"/>
    </xf>
    <xf numFmtId="170" fontId="18" fillId="0" borderId="13" xfId="0" applyNumberFormat="1" applyFont="1" applyBorder="1" applyAlignment="1">
      <alignment/>
    </xf>
    <xf numFmtId="164" fontId="22" fillId="4" borderId="12" xfId="0" applyFont="1" applyFill="1" applyBorder="1" applyAlignment="1">
      <alignment horizontal="center" vertical="center"/>
    </xf>
    <xf numFmtId="164" fontId="18" fillId="0" borderId="2" xfId="0" applyFont="1" applyBorder="1" applyAlignment="1">
      <alignment vertical="center"/>
    </xf>
    <xf numFmtId="168" fontId="18" fillId="4" borderId="14" xfId="0" applyNumberFormat="1" applyFont="1" applyFill="1" applyBorder="1" applyAlignment="1">
      <alignment vertical="center"/>
    </xf>
    <xf numFmtId="168" fontId="18" fillId="4" borderId="13" xfId="0" applyNumberFormat="1" applyFont="1" applyFill="1" applyBorder="1" applyAlignment="1">
      <alignment vertical="center"/>
    </xf>
    <xf numFmtId="168" fontId="18" fillId="0" borderId="14" xfId="0" applyNumberFormat="1" applyFont="1" applyBorder="1" applyAlignment="1">
      <alignment vertical="center"/>
    </xf>
    <xf numFmtId="168" fontId="18" fillId="0" borderId="13" xfId="0" applyNumberFormat="1" applyFont="1" applyBorder="1" applyAlignment="1">
      <alignment vertical="center"/>
    </xf>
    <xf numFmtId="168" fontId="18" fillId="0" borderId="15" xfId="0" applyNumberFormat="1" applyFont="1" applyBorder="1" applyAlignment="1">
      <alignment vertical="center"/>
    </xf>
    <xf numFmtId="164" fontId="18" fillId="0" borderId="9" xfId="0" applyFont="1" applyBorder="1" applyAlignment="1">
      <alignment vertical="center"/>
    </xf>
    <xf numFmtId="164" fontId="22" fillId="4" borderId="5" xfId="0" applyFont="1" applyFill="1" applyBorder="1" applyAlignment="1">
      <alignment horizontal="center" vertical="center"/>
    </xf>
    <xf numFmtId="164" fontId="18" fillId="0" borderId="6" xfId="0" applyFont="1" applyBorder="1" applyAlignment="1">
      <alignment vertical="center"/>
    </xf>
    <xf numFmtId="168" fontId="18" fillId="4" borderId="0" xfId="0" applyNumberFormat="1" applyFont="1" applyFill="1" applyBorder="1" applyAlignment="1">
      <alignment vertical="center"/>
    </xf>
    <xf numFmtId="168" fontId="18" fillId="4" borderId="6" xfId="0" applyNumberFormat="1" applyFont="1" applyFill="1" applyBorder="1" applyAlignment="1">
      <alignment vertical="center"/>
    </xf>
    <xf numFmtId="168" fontId="18" fillId="0" borderId="0" xfId="0" applyNumberFormat="1" applyFont="1" applyBorder="1" applyAlignment="1">
      <alignment vertical="center"/>
    </xf>
    <xf numFmtId="168" fontId="18" fillId="0" borderId="6" xfId="0" applyNumberFormat="1" applyFont="1" applyBorder="1" applyAlignment="1">
      <alignment vertical="center"/>
    </xf>
    <xf numFmtId="168" fontId="18" fillId="0" borderId="7" xfId="0" applyNumberFormat="1" applyFont="1" applyBorder="1" applyAlignment="1">
      <alignment vertical="center"/>
    </xf>
    <xf numFmtId="168" fontId="18" fillId="0" borderId="14" xfId="0" applyNumberFormat="1" applyFont="1" applyBorder="1" applyAlignment="1">
      <alignment horizontal="right" vertical="center"/>
    </xf>
    <xf numFmtId="164" fontId="18" fillId="0" borderId="13" xfId="0" applyFont="1" applyBorder="1" applyAlignment="1">
      <alignment/>
    </xf>
    <xf numFmtId="168" fontId="18" fillId="4" borderId="14" xfId="0" applyNumberFormat="1" applyFont="1" applyFill="1" applyBorder="1" applyAlignment="1">
      <alignment/>
    </xf>
    <xf numFmtId="168" fontId="18" fillId="4" borderId="13" xfId="0" applyNumberFormat="1" applyFont="1" applyFill="1" applyBorder="1" applyAlignment="1">
      <alignment/>
    </xf>
    <xf numFmtId="168" fontId="18" fillId="0" borderId="14" xfId="0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8" fontId="25" fillId="0" borderId="13" xfId="0" applyNumberFormat="1" applyFont="1" applyBorder="1" applyAlignment="1">
      <alignment vertical="center"/>
    </xf>
    <xf numFmtId="168" fontId="25" fillId="0" borderId="15" xfId="0" applyNumberFormat="1" applyFont="1" applyBorder="1" applyAlignment="1">
      <alignment vertical="center"/>
    </xf>
    <xf numFmtId="164" fontId="22" fillId="4" borderId="13" xfId="0" applyFont="1" applyFill="1" applyBorder="1" applyAlignment="1">
      <alignment horizontal="center" vertical="center"/>
    </xf>
    <xf numFmtId="164" fontId="18" fillId="0" borderId="13" xfId="0" applyFont="1" applyBorder="1" applyAlignment="1">
      <alignment vertical="center"/>
    </xf>
    <xf numFmtId="168" fontId="18" fillId="0" borderId="13" xfId="0" applyNumberFormat="1" applyFont="1" applyBorder="1" applyAlignment="1">
      <alignment horizontal="right" vertical="center"/>
    </xf>
    <xf numFmtId="164" fontId="18" fillId="0" borderId="2" xfId="0" applyFont="1" applyBorder="1" applyAlignment="1">
      <alignment/>
    </xf>
    <xf numFmtId="168" fontId="18" fillId="0" borderId="13" xfId="0" applyNumberFormat="1" applyFont="1" applyBorder="1" applyAlignment="1">
      <alignment/>
    </xf>
    <xf numFmtId="168" fontId="18" fillId="0" borderId="15" xfId="0" applyNumberFormat="1" applyFont="1" applyBorder="1" applyAlignment="1">
      <alignment/>
    </xf>
    <xf numFmtId="164" fontId="18" fillId="0" borderId="9" xfId="0" applyFont="1" applyBorder="1" applyAlignment="1">
      <alignment/>
    </xf>
    <xf numFmtId="164" fontId="22" fillId="4" borderId="13" xfId="0" applyFont="1" applyFill="1" applyBorder="1" applyAlignment="1">
      <alignment horizontal="center"/>
    </xf>
    <xf numFmtId="164" fontId="26" fillId="3" borderId="8" xfId="0" applyFont="1" applyFill="1" applyBorder="1" applyAlignment="1">
      <alignment horizontal="center"/>
    </xf>
    <xf numFmtId="164" fontId="26" fillId="3" borderId="9" xfId="0" applyFont="1" applyFill="1" applyBorder="1" applyAlignment="1">
      <alignment horizontal="center"/>
    </xf>
    <xf numFmtId="168" fontId="22" fillId="3" borderId="10" xfId="0" applyNumberFormat="1" applyFont="1" applyFill="1" applyBorder="1" applyAlignment="1">
      <alignment/>
    </xf>
    <xf numFmtId="168" fontId="22" fillId="3" borderId="9" xfId="0" applyNumberFormat="1" applyFont="1" applyFill="1" applyBorder="1" applyAlignment="1">
      <alignment/>
    </xf>
    <xf numFmtId="168" fontId="22" fillId="3" borderId="11" xfId="0" applyNumberFormat="1" applyFont="1" applyFill="1" applyBorder="1" applyAlignment="1">
      <alignment/>
    </xf>
    <xf numFmtId="164" fontId="27" fillId="0" borderId="0" xfId="0" applyFont="1" applyAlignment="1">
      <alignment/>
    </xf>
    <xf numFmtId="164" fontId="1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13" fillId="0" borderId="0" xfId="0" applyFont="1" applyAlignment="1">
      <alignment/>
    </xf>
    <xf numFmtId="164" fontId="4" fillId="0" borderId="0" xfId="0" applyFont="1" applyAlignment="1">
      <alignment horizontal="left"/>
    </xf>
    <xf numFmtId="164" fontId="13" fillId="0" borderId="0" xfId="0" applyFont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/>
    </xf>
    <xf numFmtId="164" fontId="11" fillId="2" borderId="2" xfId="0" applyFont="1" applyFill="1" applyBorder="1" applyAlignment="1">
      <alignment/>
    </xf>
    <xf numFmtId="164" fontId="6" fillId="2" borderId="5" xfId="0" applyFont="1" applyFill="1" applyBorder="1" applyAlignment="1">
      <alignment horizontal="center"/>
    </xf>
    <xf numFmtId="164" fontId="12" fillId="2" borderId="6" xfId="0" applyFont="1" applyFill="1" applyBorder="1" applyAlignment="1">
      <alignment horizontal="center"/>
    </xf>
    <xf numFmtId="164" fontId="9" fillId="2" borderId="8" xfId="0" applyFont="1" applyFill="1" applyBorder="1" applyAlignment="1">
      <alignment horizontal="center"/>
    </xf>
    <xf numFmtId="164" fontId="9" fillId="2" borderId="9" xfId="0" applyFont="1" applyFill="1" applyBorder="1" applyAlignment="1">
      <alignment horizontal="center"/>
    </xf>
    <xf numFmtId="164" fontId="12" fillId="2" borderId="9" xfId="0" applyFont="1" applyFill="1" applyBorder="1" applyAlignment="1">
      <alignment/>
    </xf>
    <xf numFmtId="164" fontId="6" fillId="3" borderId="5" xfId="0" applyFont="1" applyFill="1" applyBorder="1" applyAlignment="1">
      <alignment horizontal="center"/>
    </xf>
    <xf numFmtId="164" fontId="9" fillId="3" borderId="0" xfId="0" applyFont="1" applyFill="1" applyBorder="1" applyAlignment="1">
      <alignment horizontal="center"/>
    </xf>
    <xf numFmtId="164" fontId="6" fillId="3" borderId="0" xfId="0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/>
    </xf>
    <xf numFmtId="166" fontId="31" fillId="3" borderId="7" xfId="0" applyNumberFormat="1" applyFont="1" applyFill="1" applyBorder="1" applyAlignment="1">
      <alignment/>
    </xf>
    <xf numFmtId="164" fontId="12" fillId="0" borderId="5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13" fillId="0" borderId="7" xfId="0" applyFont="1" applyBorder="1" applyAlignment="1">
      <alignment/>
    </xf>
    <xf numFmtId="165" fontId="12" fillId="0" borderId="0" xfId="0" applyNumberFormat="1" applyFont="1" applyBorder="1" applyAlignment="1">
      <alignment/>
    </xf>
    <xf numFmtId="166" fontId="32" fillId="0" borderId="7" xfId="0" applyNumberFormat="1" applyFont="1" applyBorder="1" applyAlignment="1">
      <alignment/>
    </xf>
    <xf numFmtId="164" fontId="9" fillId="3" borderId="5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/>
    </xf>
    <xf numFmtId="164" fontId="13" fillId="3" borderId="7" xfId="0" applyFont="1" applyFill="1" applyBorder="1" applyAlignment="1">
      <alignment/>
    </xf>
    <xf numFmtId="164" fontId="12" fillId="0" borderId="0" xfId="0" applyFont="1" applyBorder="1" applyAlignment="1">
      <alignment/>
    </xf>
    <xf numFmtId="164" fontId="9" fillId="0" borderId="5" xfId="0" applyFont="1" applyBorder="1" applyAlignment="1">
      <alignment horizontal="center"/>
    </xf>
    <xf numFmtId="164" fontId="13" fillId="0" borderId="5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9" fillId="0" borderId="12" xfId="0" applyFont="1" applyBorder="1" applyAlignment="1">
      <alignment horizontal="left"/>
    </xf>
    <xf numFmtId="165" fontId="9" fillId="0" borderId="14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164" fontId="13" fillId="3" borderId="0" xfId="0" applyFont="1" applyFill="1" applyBorder="1" applyAlignment="1">
      <alignment horizontal="center"/>
    </xf>
    <xf numFmtId="164" fontId="33" fillId="3" borderId="0" xfId="0" applyFont="1" applyFill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13" fillId="0" borderId="11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2" fillId="0" borderId="1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2" fillId="0" borderId="3" xfId="0" applyFont="1" applyBorder="1" applyAlignment="1">
      <alignment horizontal="left"/>
    </xf>
    <xf numFmtId="165" fontId="12" fillId="0" borderId="3" xfId="0" applyNumberFormat="1" applyFont="1" applyBorder="1" applyAlignment="1">
      <alignment/>
    </xf>
    <xf numFmtId="166" fontId="32" fillId="0" borderId="4" xfId="0" applyNumberFormat="1" applyFont="1" applyBorder="1" applyAlignment="1">
      <alignment/>
    </xf>
    <xf numFmtId="164" fontId="32" fillId="0" borderId="7" xfId="0" applyFont="1" applyBorder="1" applyAlignment="1">
      <alignment/>
    </xf>
    <xf numFmtId="164" fontId="13" fillId="3" borderId="5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7" xfId="0" applyBorder="1" applyAlignment="1">
      <alignment/>
    </xf>
    <xf numFmtId="166" fontId="32" fillId="3" borderId="7" xfId="0" applyNumberFormat="1" applyFont="1" applyFill="1" applyBorder="1" applyAlignment="1">
      <alignment/>
    </xf>
    <xf numFmtId="164" fontId="12" fillId="0" borderId="8" xfId="0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/>
    </xf>
    <xf numFmtId="164" fontId="6" fillId="3" borderId="1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/>
    </xf>
    <xf numFmtId="164" fontId="32" fillId="0" borderId="5" xfId="0" applyFont="1" applyBorder="1" applyAlignment="1">
      <alignment horizontal="center"/>
    </xf>
    <xf numFmtId="164" fontId="6" fillId="3" borderId="7" xfId="0" applyFont="1" applyFill="1" applyBorder="1" applyAlignment="1">
      <alignment/>
    </xf>
    <xf numFmtId="165" fontId="12" fillId="0" borderId="0" xfId="0" applyNumberFormat="1" applyFont="1" applyBorder="1" applyAlignment="1">
      <alignment horizontal="right"/>
    </xf>
    <xf numFmtId="164" fontId="6" fillId="0" borderId="8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13" fillId="0" borderId="4" xfId="0" applyFont="1" applyBorder="1" applyAlignment="1">
      <alignment/>
    </xf>
    <xf numFmtId="164" fontId="12" fillId="0" borderId="5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2" fillId="0" borderId="7" xfId="0" applyFont="1" applyBorder="1" applyAlignment="1">
      <alignment/>
    </xf>
    <xf numFmtId="164" fontId="9" fillId="0" borderId="7" xfId="0" applyFont="1" applyBorder="1" applyAlignment="1">
      <alignment horizontal="left"/>
    </xf>
    <xf numFmtId="164" fontId="9" fillId="0" borderId="7" xfId="0" applyFont="1" applyBorder="1" applyAlignment="1">
      <alignment horizontal="center"/>
    </xf>
    <xf numFmtId="164" fontId="14" fillId="3" borderId="12" xfId="0" applyFont="1" applyFill="1" applyBorder="1" applyAlignment="1">
      <alignment/>
    </xf>
    <xf numFmtId="164" fontId="14" fillId="3" borderId="14" xfId="0" applyFont="1" applyFill="1" applyBorder="1" applyAlignment="1">
      <alignment/>
    </xf>
    <xf numFmtId="164" fontId="14" fillId="3" borderId="14" xfId="0" applyFont="1" applyFill="1" applyBorder="1" applyAlignment="1">
      <alignment horizontal="center"/>
    </xf>
    <xf numFmtId="165" fontId="14" fillId="3" borderId="14" xfId="0" applyNumberFormat="1" applyFont="1" applyFill="1" applyBorder="1" applyAlignment="1">
      <alignment/>
    </xf>
    <xf numFmtId="166" fontId="16" fillId="3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31">
      <selection activeCell="B58" sqref="B58"/>
    </sheetView>
  </sheetViews>
  <sheetFormatPr defaultColWidth="9.00390625" defaultRowHeight="12.75"/>
  <cols>
    <col min="1" max="1" width="6.25390625" style="0" customWidth="1"/>
    <col min="2" max="2" width="48.625" style="0" customWidth="1"/>
    <col min="3" max="3" width="15.00390625" style="0" customWidth="1"/>
    <col min="4" max="4" width="15.125" style="0" customWidth="1"/>
    <col min="5" max="5" width="6.25390625" style="0" customWidth="1"/>
  </cols>
  <sheetData>
    <row r="1" spans="4:5" ht="29.25" customHeight="1">
      <c r="D1" s="1" t="s">
        <v>0</v>
      </c>
      <c r="E1" s="2"/>
    </row>
    <row r="2" spans="1:5" ht="19.5">
      <c r="A2" s="3" t="s">
        <v>1</v>
      </c>
      <c r="B2" s="4" t="s">
        <v>2</v>
      </c>
      <c r="C2" s="4"/>
      <c r="E2" s="2"/>
    </row>
    <row r="3" spans="1:5" ht="3.75" customHeight="1">
      <c r="A3" s="5"/>
      <c r="B3" s="5"/>
      <c r="C3" s="5"/>
      <c r="D3" s="5"/>
      <c r="E3" s="6"/>
    </row>
    <row r="4" spans="1:5" ht="15">
      <c r="A4" s="7"/>
      <c r="B4" s="8"/>
      <c r="C4" s="9" t="s">
        <v>3</v>
      </c>
      <c r="D4" s="8" t="s">
        <v>4</v>
      </c>
      <c r="E4" s="10"/>
    </row>
    <row r="5" spans="1:5" ht="15">
      <c r="A5" s="11" t="s">
        <v>5</v>
      </c>
      <c r="B5" s="12" t="s">
        <v>6</v>
      </c>
      <c r="C5" s="13" t="s">
        <v>7</v>
      </c>
      <c r="D5" s="14" t="s">
        <v>8</v>
      </c>
      <c r="E5" s="15" t="s">
        <v>9</v>
      </c>
    </row>
    <row r="6" spans="1:5" ht="6" customHeight="1">
      <c r="A6" s="16"/>
      <c r="B6" s="17"/>
      <c r="C6" s="18"/>
      <c r="D6" s="19"/>
      <c r="E6" s="20"/>
    </row>
    <row r="7" spans="1:5" ht="15">
      <c r="A7" s="21" t="s">
        <v>10</v>
      </c>
      <c r="B7" s="22" t="s">
        <v>11</v>
      </c>
      <c r="C7" s="23">
        <f>SUM(C8:C9)</f>
        <v>6000</v>
      </c>
      <c r="D7" s="24">
        <f>SUM(D8:D9 D8:D9)</f>
        <v>1916.5</v>
      </c>
      <c r="E7" s="25">
        <f>D7/C7*100</f>
        <v>31.94166666666667</v>
      </c>
    </row>
    <row r="8" spans="1:5" ht="15">
      <c r="A8" s="26"/>
      <c r="B8" s="27" t="s">
        <v>12</v>
      </c>
      <c r="C8" s="28">
        <v>4000</v>
      </c>
      <c r="D8" s="28">
        <v>1870</v>
      </c>
      <c r="E8" s="29"/>
    </row>
    <row r="9" spans="1:5" ht="15">
      <c r="A9" s="30"/>
      <c r="B9" s="27" t="s">
        <v>13</v>
      </c>
      <c r="C9" s="28">
        <v>2000</v>
      </c>
      <c r="D9" s="28">
        <v>46.5</v>
      </c>
      <c r="E9" s="31"/>
    </row>
    <row r="10" spans="1:5" ht="15">
      <c r="A10" s="21">
        <v>100</v>
      </c>
      <c r="B10" s="22" t="s">
        <v>14</v>
      </c>
      <c r="C10" s="23">
        <f>SUM(C11)</f>
        <v>5000</v>
      </c>
      <c r="D10" s="24">
        <f>SUM(D11)</f>
        <v>0</v>
      </c>
      <c r="E10" s="25">
        <f>D10/C10*100</f>
        <v>0</v>
      </c>
    </row>
    <row r="11" spans="1:5" ht="15">
      <c r="A11" s="32"/>
      <c r="B11" s="27" t="s">
        <v>15</v>
      </c>
      <c r="C11" s="28">
        <v>5000</v>
      </c>
      <c r="D11" s="28">
        <v>0</v>
      </c>
      <c r="E11" s="33"/>
    </row>
    <row r="12" spans="1:5" ht="15">
      <c r="A12" s="34">
        <v>400</v>
      </c>
      <c r="B12" s="35" t="s">
        <v>16</v>
      </c>
      <c r="C12" s="36"/>
      <c r="D12" s="37"/>
      <c r="E12" s="38"/>
    </row>
    <row r="13" spans="1:5" ht="15">
      <c r="A13" s="39"/>
      <c r="B13" s="40" t="s">
        <v>17</v>
      </c>
      <c r="C13" s="41">
        <f>SUM(C14)</f>
        <v>60000</v>
      </c>
      <c r="D13" s="42">
        <f>SUM(D14)</f>
        <v>22121.25</v>
      </c>
      <c r="E13" s="43">
        <f>D13/C13*100</f>
        <v>36.86875</v>
      </c>
    </row>
    <row r="14" spans="1:5" ht="15">
      <c r="A14" s="32"/>
      <c r="B14" s="27" t="s">
        <v>18</v>
      </c>
      <c r="C14" s="28">
        <v>60000</v>
      </c>
      <c r="D14" s="28">
        <v>22121.25</v>
      </c>
      <c r="E14" s="44"/>
    </row>
    <row r="15" spans="1:5" ht="15">
      <c r="A15" s="21">
        <v>600</v>
      </c>
      <c r="B15" s="22" t="s">
        <v>19</v>
      </c>
      <c r="C15" s="45">
        <f>SUM(C16:C17)</f>
        <v>52000</v>
      </c>
      <c r="D15" s="46">
        <f>SUM(D16:D17)</f>
        <v>0</v>
      </c>
      <c r="E15" s="47">
        <f>D15/C15*100</f>
        <v>0</v>
      </c>
    </row>
    <row r="16" spans="1:5" ht="15">
      <c r="A16" s="26"/>
      <c r="B16" s="27" t="s">
        <v>20</v>
      </c>
      <c r="C16" s="28">
        <v>50000</v>
      </c>
      <c r="D16" s="28">
        <v>0</v>
      </c>
      <c r="E16" s="48"/>
    </row>
    <row r="17" spans="1:5" ht="15">
      <c r="A17" s="30"/>
      <c r="B17" s="27" t="s">
        <v>12</v>
      </c>
      <c r="C17" s="28">
        <v>2000</v>
      </c>
      <c r="D17" s="28">
        <v>0</v>
      </c>
      <c r="E17" s="49"/>
    </row>
    <row r="18" spans="1:5" ht="15">
      <c r="A18" s="21">
        <v>700</v>
      </c>
      <c r="B18" s="22" t="s">
        <v>21</v>
      </c>
      <c r="C18" s="45">
        <f>SUM(C19:C23)</f>
        <v>125643</v>
      </c>
      <c r="D18" s="46">
        <f>SUM(D19:D23)</f>
        <v>71697.08</v>
      </c>
      <c r="E18" s="47">
        <f>D18/C18*100</f>
        <v>57.064126135160734</v>
      </c>
    </row>
    <row r="19" spans="1:5" ht="15">
      <c r="A19" s="50"/>
      <c r="B19" s="51" t="s">
        <v>22</v>
      </c>
      <c r="C19" s="52">
        <v>5000</v>
      </c>
      <c r="D19" s="52">
        <v>1038.98</v>
      </c>
      <c r="E19" s="53"/>
    </row>
    <row r="20" spans="1:5" ht="15">
      <c r="A20" s="54"/>
      <c r="B20" s="27" t="s">
        <v>23</v>
      </c>
      <c r="C20" s="28">
        <v>109318</v>
      </c>
      <c r="D20" s="28">
        <v>58080.99</v>
      </c>
      <c r="E20" s="55"/>
    </row>
    <row r="21" spans="1:5" ht="15">
      <c r="A21" s="54"/>
      <c r="B21" s="27" t="s">
        <v>24</v>
      </c>
      <c r="C21" s="28">
        <v>11325</v>
      </c>
      <c r="D21" s="28">
        <v>12469.34</v>
      </c>
      <c r="E21" s="55"/>
    </row>
    <row r="22" spans="1:5" ht="15">
      <c r="A22" s="54"/>
      <c r="B22" s="56" t="s">
        <v>25</v>
      </c>
      <c r="C22" s="57">
        <v>0</v>
      </c>
      <c r="D22" s="57">
        <v>87.77</v>
      </c>
      <c r="E22" s="55"/>
    </row>
    <row r="23" spans="1:5" ht="15">
      <c r="A23" s="30"/>
      <c r="B23" s="27" t="s">
        <v>12</v>
      </c>
      <c r="C23" s="57">
        <v>0</v>
      </c>
      <c r="D23" s="57">
        <v>20</v>
      </c>
      <c r="E23" s="58"/>
    </row>
    <row r="24" spans="1:5" ht="15">
      <c r="A24" s="21">
        <v>750</v>
      </c>
      <c r="B24" s="22" t="s">
        <v>26</v>
      </c>
      <c r="C24" s="45">
        <f>SUM(C25:C28)</f>
        <v>48124</v>
      </c>
      <c r="D24" s="46">
        <f>SUM(D25:D28)</f>
        <v>32110</v>
      </c>
      <c r="E24" s="47">
        <f>D24/C24*100</f>
        <v>66.7234643836755</v>
      </c>
    </row>
    <row r="25" spans="1:5" ht="15">
      <c r="A25" s="26"/>
      <c r="B25" s="27" t="s">
        <v>27</v>
      </c>
      <c r="C25" s="28">
        <v>37790</v>
      </c>
      <c r="D25" s="28">
        <v>20349</v>
      </c>
      <c r="E25" s="48"/>
    </row>
    <row r="26" spans="1:5" ht="15">
      <c r="A26" s="54"/>
      <c r="B26" s="27" t="s">
        <v>28</v>
      </c>
      <c r="C26" s="28">
        <v>10000</v>
      </c>
      <c r="D26" s="28">
        <v>10000</v>
      </c>
      <c r="E26" s="55"/>
    </row>
    <row r="27" spans="1:5" ht="15">
      <c r="A27" s="54"/>
      <c r="B27" s="27" t="s">
        <v>29</v>
      </c>
      <c r="C27" s="28">
        <v>334</v>
      </c>
      <c r="D27" s="28">
        <v>261</v>
      </c>
      <c r="E27" s="55"/>
    </row>
    <row r="28" spans="1:5" ht="15">
      <c r="A28" s="30"/>
      <c r="B28" s="27" t="s">
        <v>30</v>
      </c>
      <c r="C28" s="28">
        <v>0</v>
      </c>
      <c r="D28" s="28">
        <v>1500</v>
      </c>
      <c r="E28" s="49"/>
    </row>
    <row r="29" spans="1:5" ht="15">
      <c r="A29" s="34">
        <v>751</v>
      </c>
      <c r="B29" s="35" t="s">
        <v>31</v>
      </c>
      <c r="C29" s="59"/>
      <c r="D29" s="60"/>
      <c r="E29" s="61"/>
    </row>
    <row r="30" spans="1:5" ht="15">
      <c r="A30" s="62"/>
      <c r="B30" s="40" t="s">
        <v>32</v>
      </c>
      <c r="C30" s="63">
        <f>SUM(C31)</f>
        <v>527</v>
      </c>
      <c r="D30" s="64">
        <f>SUM(D31)</f>
        <v>264</v>
      </c>
      <c r="E30" s="65">
        <f>D30/C30*100</f>
        <v>50.094876660341555</v>
      </c>
    </row>
    <row r="31" spans="1:5" ht="15">
      <c r="A31" s="32"/>
      <c r="B31" s="27" t="s">
        <v>33</v>
      </c>
      <c r="C31" s="28">
        <v>527</v>
      </c>
      <c r="D31" s="28">
        <v>264</v>
      </c>
      <c r="E31" s="44"/>
    </row>
    <row r="32" spans="1:5" ht="15">
      <c r="A32" s="34">
        <v>754</v>
      </c>
      <c r="B32" s="35" t="s">
        <v>34</v>
      </c>
      <c r="C32" s="66"/>
      <c r="D32" s="67"/>
      <c r="E32" s="68"/>
    </row>
    <row r="33" spans="1:5" ht="15">
      <c r="A33" s="62"/>
      <c r="B33" s="40" t="s">
        <v>35</v>
      </c>
      <c r="C33" s="63">
        <f>SUM(C34:C34)</f>
        <v>500</v>
      </c>
      <c r="D33" s="64">
        <f>SUM(D34:D34)</f>
        <v>252</v>
      </c>
      <c r="E33" s="65">
        <f>D33/C33*100</f>
        <v>50.4</v>
      </c>
    </row>
    <row r="34" spans="1:5" ht="15">
      <c r="A34" s="69"/>
      <c r="B34" s="27" t="s">
        <v>33</v>
      </c>
      <c r="C34" s="52">
        <v>500</v>
      </c>
      <c r="D34" s="52">
        <v>252</v>
      </c>
      <c r="E34" s="70"/>
    </row>
    <row r="35" spans="1:5" ht="15">
      <c r="A35" s="34">
        <v>756</v>
      </c>
      <c r="B35" s="35" t="s">
        <v>36</v>
      </c>
      <c r="C35" s="59"/>
      <c r="D35" s="60"/>
      <c r="E35" s="61"/>
    </row>
    <row r="36" spans="1:5" ht="15">
      <c r="A36" s="71"/>
      <c r="B36" s="72" t="s">
        <v>37</v>
      </c>
      <c r="C36" s="73"/>
      <c r="D36" s="74"/>
      <c r="E36" s="75"/>
    </row>
    <row r="37" spans="1:5" ht="15">
      <c r="A37" s="62"/>
      <c r="B37" s="40" t="s">
        <v>38</v>
      </c>
      <c r="C37" s="63">
        <f>SUM(C38:C53)</f>
        <v>1342434</v>
      </c>
      <c r="D37" s="64">
        <f>SUM(D38:D53)</f>
        <v>656997.8</v>
      </c>
      <c r="E37" s="65">
        <f>D37/C37*100</f>
        <v>48.940789640310065</v>
      </c>
    </row>
    <row r="38" spans="1:5" ht="15">
      <c r="A38" s="26"/>
      <c r="B38" s="51" t="s">
        <v>39</v>
      </c>
      <c r="C38" s="28">
        <v>524200</v>
      </c>
      <c r="D38" s="28">
        <v>265784.82</v>
      </c>
      <c r="E38" s="53"/>
    </row>
    <row r="39" spans="1:5" ht="15">
      <c r="A39" s="54"/>
      <c r="B39" s="27" t="s">
        <v>40</v>
      </c>
      <c r="C39" s="28">
        <v>252000</v>
      </c>
      <c r="D39" s="28">
        <v>138435</v>
      </c>
      <c r="E39" s="76"/>
    </row>
    <row r="40" spans="1:5" ht="15">
      <c r="A40" s="54"/>
      <c r="B40" s="27" t="s">
        <v>41</v>
      </c>
      <c r="C40" s="28">
        <v>30000</v>
      </c>
      <c r="D40" s="28">
        <v>20484.2</v>
      </c>
      <c r="E40" s="76"/>
    </row>
    <row r="41" spans="1:5" ht="15">
      <c r="A41" s="54"/>
      <c r="B41" s="27" t="s">
        <v>42</v>
      </c>
      <c r="C41" s="28">
        <v>40000</v>
      </c>
      <c r="D41" s="28">
        <v>24216.22</v>
      </c>
      <c r="E41" s="76"/>
    </row>
    <row r="42" spans="1:5" ht="15">
      <c r="A42" s="54"/>
      <c r="B42" s="27" t="s">
        <v>43</v>
      </c>
      <c r="C42" s="28">
        <v>419334</v>
      </c>
      <c r="D42" s="28">
        <v>177407</v>
      </c>
      <c r="E42" s="76"/>
    </row>
    <row r="43" spans="1:5" ht="15">
      <c r="A43" s="54"/>
      <c r="B43" s="27" t="s">
        <v>44</v>
      </c>
      <c r="C43" s="28">
        <v>2000</v>
      </c>
      <c r="D43" s="28">
        <v>408.55</v>
      </c>
      <c r="E43" s="76"/>
    </row>
    <row r="44" spans="1:5" ht="15">
      <c r="A44" s="54"/>
      <c r="B44" s="27" t="s">
        <v>45</v>
      </c>
      <c r="C44" s="28">
        <v>18000</v>
      </c>
      <c r="D44" s="28">
        <v>8920</v>
      </c>
      <c r="E44" s="76"/>
    </row>
    <row r="45" spans="1:5" ht="15">
      <c r="A45" s="54"/>
      <c r="B45" s="27" t="s">
        <v>46</v>
      </c>
      <c r="C45" s="28">
        <v>10000</v>
      </c>
      <c r="D45" s="28">
        <v>1438.15</v>
      </c>
      <c r="E45" s="76"/>
    </row>
    <row r="46" spans="1:5" ht="15">
      <c r="A46" s="30"/>
      <c r="B46" s="27" t="s">
        <v>47</v>
      </c>
      <c r="C46" s="28">
        <v>200</v>
      </c>
      <c r="D46" s="28">
        <v>10</v>
      </c>
      <c r="E46" s="77"/>
    </row>
    <row r="47" spans="1:5" ht="15">
      <c r="A47" s="78"/>
      <c r="B47" s="79"/>
      <c r="C47" s="80"/>
      <c r="D47" s="80"/>
      <c r="E47" s="81"/>
    </row>
    <row r="48" spans="1:5" ht="15">
      <c r="A48" s="26"/>
      <c r="B48" s="27" t="s">
        <v>48</v>
      </c>
      <c r="C48" s="28">
        <v>300</v>
      </c>
      <c r="D48" s="28">
        <v>0</v>
      </c>
      <c r="E48" s="53"/>
    </row>
    <row r="49" spans="1:5" ht="15">
      <c r="A49" s="54"/>
      <c r="B49" s="27" t="s">
        <v>49</v>
      </c>
      <c r="C49" s="28">
        <v>2000</v>
      </c>
      <c r="D49" s="28">
        <v>912.11</v>
      </c>
      <c r="E49" s="76"/>
    </row>
    <row r="50" spans="1:5" ht="15">
      <c r="A50" s="54"/>
      <c r="B50" s="27" t="s">
        <v>50</v>
      </c>
      <c r="C50" s="28">
        <v>25000</v>
      </c>
      <c r="D50" s="28">
        <v>10656.8</v>
      </c>
      <c r="E50" s="76"/>
    </row>
    <row r="51" spans="1:5" ht="15">
      <c r="A51" s="54"/>
      <c r="B51" s="27" t="s">
        <v>51</v>
      </c>
      <c r="C51" s="28">
        <v>12000</v>
      </c>
      <c r="D51" s="28">
        <v>4900</v>
      </c>
      <c r="E51" s="76"/>
    </row>
    <row r="52" spans="1:5" ht="15">
      <c r="A52" s="54"/>
      <c r="B52" s="27" t="s">
        <v>52</v>
      </c>
      <c r="C52" s="28">
        <v>1500</v>
      </c>
      <c r="D52" s="28">
        <v>850</v>
      </c>
      <c r="E52" s="76"/>
    </row>
    <row r="53" spans="1:5" ht="14.25" customHeight="1">
      <c r="A53" s="30"/>
      <c r="B53" s="27" t="s">
        <v>53</v>
      </c>
      <c r="C53" s="28">
        <v>5900</v>
      </c>
      <c r="D53" s="28">
        <v>2574.95</v>
      </c>
      <c r="E53" s="77"/>
    </row>
    <row r="54" spans="1:5" ht="15">
      <c r="A54" s="82">
        <v>758</v>
      </c>
      <c r="B54" s="22" t="s">
        <v>54</v>
      </c>
      <c r="C54" s="46">
        <f>SUM(C55:C57)</f>
        <v>2394753</v>
      </c>
      <c r="D54" s="46">
        <f>SUM(D55:D57)</f>
        <v>1363728.3900000001</v>
      </c>
      <c r="E54" s="83">
        <f>D54/C54*100</f>
        <v>56.94651556966418</v>
      </c>
    </row>
    <row r="55" spans="1:5" ht="15">
      <c r="A55" s="26"/>
      <c r="B55" s="27" t="s">
        <v>55</v>
      </c>
      <c r="C55" s="28">
        <v>1432123</v>
      </c>
      <c r="D55" s="28">
        <v>881304</v>
      </c>
      <c r="E55" s="48"/>
    </row>
    <row r="56" spans="1:5" ht="15">
      <c r="A56" s="54"/>
      <c r="B56" s="27" t="s">
        <v>56</v>
      </c>
      <c r="C56" s="28">
        <v>952630</v>
      </c>
      <c r="D56" s="28">
        <v>476316</v>
      </c>
      <c r="E56" s="55"/>
    </row>
    <row r="57" spans="1:5" ht="15">
      <c r="A57" s="30"/>
      <c r="B57" s="27" t="s">
        <v>57</v>
      </c>
      <c r="C57" s="28">
        <v>10000</v>
      </c>
      <c r="D57" s="28">
        <v>6108.39</v>
      </c>
      <c r="E57" s="49"/>
    </row>
    <row r="58" spans="1:5" ht="15">
      <c r="A58" s="21">
        <v>801</v>
      </c>
      <c r="B58" s="22" t="s">
        <v>58</v>
      </c>
      <c r="C58" s="24">
        <f>SUM(C59:C60)</f>
        <v>10242</v>
      </c>
      <c r="D58" s="24">
        <f>SUM(D59:D60)</f>
        <v>892</v>
      </c>
      <c r="E58" s="47">
        <f>D58/C58*100</f>
        <v>8.709236477250537</v>
      </c>
    </row>
    <row r="59" spans="1:5" ht="15">
      <c r="A59" s="26"/>
      <c r="B59" s="27" t="s">
        <v>59</v>
      </c>
      <c r="C59" s="28">
        <v>892</v>
      </c>
      <c r="D59" s="28">
        <v>892</v>
      </c>
      <c r="E59" s="48"/>
    </row>
    <row r="60" spans="1:5" ht="15">
      <c r="A60" s="30"/>
      <c r="B60" s="27" t="s">
        <v>60</v>
      </c>
      <c r="C60" s="28">
        <v>9350</v>
      </c>
      <c r="D60" s="28">
        <v>0</v>
      </c>
      <c r="E60" s="49"/>
    </row>
    <row r="61" spans="1:5" ht="15">
      <c r="A61" s="21">
        <v>851</v>
      </c>
      <c r="B61" s="22" t="s">
        <v>61</v>
      </c>
      <c r="C61" s="46">
        <f>SUM(C62)</f>
        <v>34000</v>
      </c>
      <c r="D61" s="46">
        <f>SUM(D62:D63)</f>
        <v>24243.33</v>
      </c>
      <c r="E61" s="47">
        <f>D61/C61*100</f>
        <v>71.30391176470589</v>
      </c>
    </row>
    <row r="62" spans="1:5" ht="15">
      <c r="A62" s="26"/>
      <c r="B62" s="27" t="s">
        <v>62</v>
      </c>
      <c r="C62" s="28">
        <v>34000</v>
      </c>
      <c r="D62" s="28">
        <v>23943.33</v>
      </c>
      <c r="E62" s="48"/>
    </row>
    <row r="63" spans="1:5" ht="15">
      <c r="A63" s="30"/>
      <c r="B63" s="27" t="s">
        <v>12</v>
      </c>
      <c r="C63" s="28">
        <v>0</v>
      </c>
      <c r="D63" s="28">
        <v>300</v>
      </c>
      <c r="E63" s="49"/>
    </row>
    <row r="64" spans="1:5" ht="15">
      <c r="A64" s="21">
        <v>852</v>
      </c>
      <c r="B64" s="22" t="s">
        <v>63</v>
      </c>
      <c r="C64" s="46">
        <f>SUM(C65:C66)</f>
        <v>851512</v>
      </c>
      <c r="D64" s="46">
        <f>SUM(D65:D66)</f>
        <v>414876</v>
      </c>
      <c r="E64" s="47">
        <f>D64/C64*100</f>
        <v>48.7222728511166</v>
      </c>
    </row>
    <row r="65" spans="1:5" ht="15">
      <c r="A65" s="26"/>
      <c r="B65" s="27" t="s">
        <v>33</v>
      </c>
      <c r="C65" s="28">
        <v>757142</v>
      </c>
      <c r="D65" s="28">
        <v>360776</v>
      </c>
      <c r="E65" s="48"/>
    </row>
    <row r="66" spans="1:5" ht="15">
      <c r="A66" s="30"/>
      <c r="B66" s="27" t="s">
        <v>59</v>
      </c>
      <c r="C66" s="28">
        <v>94370</v>
      </c>
      <c r="D66" s="28">
        <v>54100</v>
      </c>
      <c r="E66" s="49"/>
    </row>
    <row r="67" spans="1:5" ht="15">
      <c r="A67" s="21">
        <v>854</v>
      </c>
      <c r="B67" s="22" t="s">
        <v>64</v>
      </c>
      <c r="C67" s="46">
        <f>SUM(C68:C69)</f>
        <v>29781</v>
      </c>
      <c r="D67" s="46">
        <f>SUM(D68:D69)</f>
        <v>20150.5</v>
      </c>
      <c r="E67" s="47">
        <f>D67/C67*100</f>
        <v>67.66226788892247</v>
      </c>
    </row>
    <row r="68" spans="1:5" ht="15">
      <c r="A68" s="50"/>
      <c r="B68" s="51" t="s">
        <v>12</v>
      </c>
      <c r="C68" s="52">
        <v>20000</v>
      </c>
      <c r="D68" s="52">
        <v>10369.5</v>
      </c>
      <c r="E68" s="53"/>
    </row>
    <row r="69" spans="1:5" ht="15">
      <c r="A69" s="84"/>
      <c r="B69" s="27" t="s">
        <v>65</v>
      </c>
      <c r="C69" s="52">
        <v>9781</v>
      </c>
      <c r="D69" s="52">
        <v>9781</v>
      </c>
      <c r="E69" s="77"/>
    </row>
    <row r="70" spans="1:5" ht="15">
      <c r="A70" s="82">
        <v>926</v>
      </c>
      <c r="B70" s="22" t="s">
        <v>66</v>
      </c>
      <c r="C70" s="46">
        <f>SUM(C71:C71)</f>
        <v>21535</v>
      </c>
      <c r="D70" s="46">
        <f>SUM(D71:D71)</f>
        <v>11535</v>
      </c>
      <c r="E70" s="83">
        <f>D70/C70*100</f>
        <v>53.563965637334576</v>
      </c>
    </row>
    <row r="71" spans="1:5" ht="15">
      <c r="A71" s="69"/>
      <c r="B71" s="51" t="s">
        <v>60</v>
      </c>
      <c r="C71" s="52">
        <v>21535</v>
      </c>
      <c r="D71" s="52">
        <v>11535</v>
      </c>
      <c r="E71" s="70"/>
    </row>
    <row r="72" spans="1:5" ht="16.5">
      <c r="A72" s="85"/>
      <c r="B72" s="86" t="s">
        <v>67</v>
      </c>
      <c r="C72" s="87">
        <f>SUM(C7+C10+C13+C15+C18+C24+C30+C33+C37+C54+C58+C61+C64+C67+C70)</f>
        <v>4982051</v>
      </c>
      <c r="D72" s="87">
        <f>SUM(D7+D10+D13+D15+D18+D24+D30+D33+D37+D54+D58+D61+D64+D67+D70)</f>
        <v>2620783.85</v>
      </c>
      <c r="E72" s="88">
        <f>D72/C72*100</f>
        <v>52.60451669402823</v>
      </c>
    </row>
    <row r="73" spans="3:5" ht="12.75">
      <c r="C73" s="89"/>
      <c r="D73" s="89"/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</sheetData>
  <mergeCells count="1">
    <mergeCell ref="B2:C2"/>
  </mergeCells>
  <printOptions/>
  <pageMargins left="0.6597222222222222" right="0.6402777777777778" top="0.8111111111111111" bottom="0.822916666666666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workbookViewId="0" topLeftCell="A13">
      <selection activeCell="A28" sqref="A28"/>
    </sheetView>
  </sheetViews>
  <sheetFormatPr defaultColWidth="9.00390625" defaultRowHeight="12.75"/>
  <cols>
    <col min="1" max="1" width="1.875" style="0" customWidth="1"/>
    <col min="2" max="2" width="6.25390625" style="0" customWidth="1"/>
    <col min="3" max="3" width="52.625" style="0" customWidth="1"/>
    <col min="4" max="4" width="13.375" style="0" customWidth="1"/>
    <col min="5" max="5" width="13.125" style="0" customWidth="1"/>
    <col min="6" max="6" width="9.50390625" style="0" customWidth="1"/>
  </cols>
  <sheetData>
    <row r="1" spans="2:6" ht="15">
      <c r="B1" s="90"/>
      <c r="C1" s="91"/>
      <c r="D1" s="91"/>
      <c r="E1" s="91" t="s">
        <v>68</v>
      </c>
      <c r="F1" s="92"/>
    </row>
    <row r="2" spans="2:6" ht="15">
      <c r="B2" s="93" t="s">
        <v>69</v>
      </c>
      <c r="C2" s="93"/>
      <c r="D2" s="93"/>
      <c r="E2" s="93"/>
      <c r="F2" s="91"/>
    </row>
    <row r="3" spans="2:6" ht="15">
      <c r="B3" s="90"/>
      <c r="C3" s="94"/>
      <c r="D3" s="94"/>
      <c r="E3" s="91"/>
      <c r="F3" s="91"/>
    </row>
    <row r="4" spans="2:6" ht="15">
      <c r="B4" s="95" t="s">
        <v>70</v>
      </c>
      <c r="C4" s="96" t="s">
        <v>71</v>
      </c>
      <c r="D4" s="97" t="s">
        <v>72</v>
      </c>
      <c r="E4" s="98" t="s">
        <v>73</v>
      </c>
      <c r="F4" s="99" t="s">
        <v>74</v>
      </c>
    </row>
    <row r="5" spans="2:6" ht="15">
      <c r="B5" s="100"/>
      <c r="C5" s="101"/>
      <c r="D5" s="102" t="s">
        <v>75</v>
      </c>
      <c r="E5" s="101"/>
      <c r="F5" s="103" t="s">
        <v>76</v>
      </c>
    </row>
    <row r="6" spans="2:6" ht="12.75" customHeight="1">
      <c r="B6" s="104" t="s">
        <v>77</v>
      </c>
      <c r="C6" s="105" t="s">
        <v>78</v>
      </c>
      <c r="D6" s="106">
        <f>SUM(D9+D19+D27)</f>
        <v>4982051</v>
      </c>
      <c r="E6" s="107">
        <f>SUM(E9+E19+E27)</f>
        <v>2620783.85</v>
      </c>
      <c r="F6" s="108">
        <f>SUM(E6/D6*100)</f>
        <v>52.60451669402823</v>
      </c>
    </row>
    <row r="7" spans="2:6" ht="12.75" customHeight="1">
      <c r="B7" s="104"/>
      <c r="C7" s="105"/>
      <c r="D7" s="106"/>
      <c r="E7" s="106"/>
      <c r="F7" s="108"/>
    </row>
    <row r="8" spans="2:6" ht="15">
      <c r="B8" s="109"/>
      <c r="C8" s="110" t="s">
        <v>79</v>
      </c>
      <c r="D8" s="111"/>
      <c r="E8" s="111"/>
      <c r="F8" s="112"/>
    </row>
    <row r="9" spans="2:6" ht="15">
      <c r="B9" s="113">
        <v>1</v>
      </c>
      <c r="C9" s="114" t="s">
        <v>80</v>
      </c>
      <c r="D9" s="115">
        <f>SUM(D10:D18)</f>
        <v>1605411</v>
      </c>
      <c r="E9" s="115">
        <f>SUM(E10:E18)</f>
        <v>795214.85</v>
      </c>
      <c r="F9" s="116">
        <f>SUM(E9/D9*100)</f>
        <v>49.53341231622307</v>
      </c>
    </row>
    <row r="10" spans="2:6" ht="15">
      <c r="B10" s="117" t="s">
        <v>81</v>
      </c>
      <c r="C10" s="56" t="s">
        <v>82</v>
      </c>
      <c r="D10" s="118">
        <v>918700</v>
      </c>
      <c r="E10" s="118">
        <v>475757.3</v>
      </c>
      <c r="F10" s="119"/>
    </row>
    <row r="11" spans="2:6" ht="15">
      <c r="B11" s="120"/>
      <c r="C11" s="56" t="s">
        <v>83</v>
      </c>
      <c r="D11" s="121">
        <v>60000</v>
      </c>
      <c r="E11" s="121">
        <v>22121.25</v>
      </c>
      <c r="F11" s="119"/>
    </row>
    <row r="12" spans="2:6" ht="15">
      <c r="B12" s="122"/>
      <c r="C12" s="27" t="s">
        <v>84</v>
      </c>
      <c r="D12" s="123">
        <v>11325</v>
      </c>
      <c r="E12" s="123">
        <v>12469.34</v>
      </c>
      <c r="F12" s="124"/>
    </row>
    <row r="13" spans="2:6" ht="15">
      <c r="B13" s="120"/>
      <c r="C13" s="56" t="s">
        <v>85</v>
      </c>
      <c r="D13" s="121">
        <v>34000</v>
      </c>
      <c r="E13" s="121">
        <v>23943.33</v>
      </c>
      <c r="F13" s="119"/>
    </row>
    <row r="14" spans="2:7" ht="15">
      <c r="B14" s="120"/>
      <c r="C14" s="56" t="s">
        <v>86</v>
      </c>
      <c r="D14" s="123">
        <v>116318</v>
      </c>
      <c r="E14" s="123">
        <v>59166.47</v>
      </c>
      <c r="F14" s="119"/>
      <c r="G14" s="89"/>
    </row>
    <row r="15" spans="2:7" ht="15">
      <c r="B15" s="109"/>
      <c r="C15" s="56" t="s">
        <v>87</v>
      </c>
      <c r="D15" s="121">
        <v>421334</v>
      </c>
      <c r="E15" s="121">
        <v>177815.55</v>
      </c>
      <c r="F15" s="119"/>
      <c r="G15" s="89"/>
    </row>
    <row r="16" spans="2:6" ht="15">
      <c r="B16" s="122"/>
      <c r="C16" s="27" t="s">
        <v>88</v>
      </c>
      <c r="D16" s="123">
        <v>10000</v>
      </c>
      <c r="E16" s="123">
        <v>6108.39</v>
      </c>
      <c r="F16" s="124"/>
    </row>
    <row r="17" spans="2:6" ht="15">
      <c r="B17" s="109"/>
      <c r="C17" s="56" t="s">
        <v>89</v>
      </c>
      <c r="D17" s="121">
        <v>5900</v>
      </c>
      <c r="E17" s="121">
        <v>2662.72</v>
      </c>
      <c r="F17" s="119"/>
    </row>
    <row r="18" spans="2:6" ht="15">
      <c r="B18" s="109"/>
      <c r="C18" s="56" t="s">
        <v>90</v>
      </c>
      <c r="D18" s="118">
        <v>27834</v>
      </c>
      <c r="E18" s="118">
        <v>15170.5</v>
      </c>
      <c r="F18" s="119"/>
    </row>
    <row r="19" spans="2:6" ht="15">
      <c r="B19" s="113" t="s">
        <v>91</v>
      </c>
      <c r="C19" s="114" t="s">
        <v>92</v>
      </c>
      <c r="D19" s="115">
        <f>SUM(D20:D26)</f>
        <v>991887</v>
      </c>
      <c r="E19" s="115">
        <f>SUM(E20:E26)</f>
        <v>467949</v>
      </c>
      <c r="F19" s="116">
        <f>SUM(E19/D19*100)</f>
        <v>47.17765229305355</v>
      </c>
    </row>
    <row r="20" spans="2:6" ht="15">
      <c r="B20" s="117" t="s">
        <v>81</v>
      </c>
      <c r="C20" s="125" t="s">
        <v>93</v>
      </c>
      <c r="D20" s="126">
        <v>795959</v>
      </c>
      <c r="E20" s="126">
        <v>381641</v>
      </c>
      <c r="F20" s="119"/>
    </row>
    <row r="21" spans="2:6" ht="15">
      <c r="B21" s="109"/>
      <c r="C21" s="127" t="s">
        <v>94</v>
      </c>
      <c r="D21" s="126"/>
      <c r="E21" s="126"/>
      <c r="F21" s="119"/>
    </row>
    <row r="22" spans="2:6" ht="15">
      <c r="B22" s="109"/>
      <c r="C22" s="128" t="s">
        <v>95</v>
      </c>
      <c r="D22" s="126"/>
      <c r="E22" s="126"/>
      <c r="F22" s="119"/>
    </row>
    <row r="23" spans="2:7" ht="15">
      <c r="B23" s="109"/>
      <c r="C23" s="125" t="s">
        <v>96</v>
      </c>
      <c r="D23" s="126">
        <v>105043</v>
      </c>
      <c r="E23" s="126">
        <v>64773</v>
      </c>
      <c r="F23" s="119"/>
      <c r="G23" s="89"/>
    </row>
    <row r="24" spans="2:6" ht="15">
      <c r="B24" s="109"/>
      <c r="C24" s="128" t="s">
        <v>97</v>
      </c>
      <c r="D24" s="126"/>
      <c r="E24" s="126"/>
      <c r="F24" s="119"/>
    </row>
    <row r="25" spans="2:6" ht="15">
      <c r="B25" s="109"/>
      <c r="C25" s="56" t="s">
        <v>98</v>
      </c>
      <c r="D25" s="126">
        <v>30885</v>
      </c>
      <c r="E25" s="126">
        <v>11535</v>
      </c>
      <c r="F25" s="119"/>
    </row>
    <row r="26" spans="2:6" ht="15">
      <c r="B26" s="109"/>
      <c r="C26" s="56" t="s">
        <v>99</v>
      </c>
      <c r="D26" s="121">
        <v>60000</v>
      </c>
      <c r="E26" s="121">
        <v>10000</v>
      </c>
      <c r="F26" s="119"/>
    </row>
    <row r="27" spans="2:6" ht="15">
      <c r="B27" s="113" t="s">
        <v>100</v>
      </c>
      <c r="C27" s="114" t="s">
        <v>101</v>
      </c>
      <c r="D27" s="129">
        <f>SUM(D28:D29)</f>
        <v>2384753</v>
      </c>
      <c r="E27" s="129">
        <f>SUM(E28:E29)</f>
        <v>1357620</v>
      </c>
      <c r="F27" s="116">
        <f>SUM(E27/D27*100)</f>
        <v>56.92916624908324</v>
      </c>
    </row>
    <row r="28" spans="2:6" ht="15">
      <c r="B28" s="109"/>
      <c r="C28" s="56" t="s">
        <v>102</v>
      </c>
      <c r="D28" s="121">
        <v>1432123</v>
      </c>
      <c r="E28" s="121">
        <v>881304</v>
      </c>
      <c r="F28" s="130"/>
    </row>
    <row r="29" spans="2:7" ht="15">
      <c r="B29" s="109"/>
      <c r="C29" s="56" t="s">
        <v>103</v>
      </c>
      <c r="D29" s="121">
        <v>952630</v>
      </c>
      <c r="E29" s="121">
        <v>476316</v>
      </c>
      <c r="F29" s="130"/>
      <c r="G29" s="89"/>
    </row>
    <row r="30" spans="2:7" ht="12.75" customHeight="1">
      <c r="B30" s="86" t="s">
        <v>1</v>
      </c>
      <c r="C30" s="105" t="s">
        <v>104</v>
      </c>
      <c r="D30" s="107">
        <v>5172051</v>
      </c>
      <c r="E30" s="107">
        <v>2217731.79</v>
      </c>
      <c r="F30" s="131">
        <f>SUM(E30/D30*100)</f>
        <v>42.87915548396565</v>
      </c>
      <c r="G30" s="89"/>
    </row>
    <row r="31" spans="2:7" ht="12.75" customHeight="1">
      <c r="B31" s="86"/>
      <c r="C31" s="105"/>
      <c r="D31" s="107"/>
      <c r="E31" s="107"/>
      <c r="F31" s="131"/>
      <c r="G31" s="89"/>
    </row>
    <row r="32" spans="2:7" ht="15">
      <c r="B32" s="109"/>
      <c r="C32" s="132" t="s">
        <v>105</v>
      </c>
      <c r="D32" s="111"/>
      <c r="E32" s="111"/>
      <c r="F32" s="130"/>
      <c r="G32" s="89"/>
    </row>
    <row r="33" spans="2:6" ht="15">
      <c r="B33" s="133" t="s">
        <v>106</v>
      </c>
      <c r="C33" s="114" t="s">
        <v>107</v>
      </c>
      <c r="D33" s="115">
        <v>813000</v>
      </c>
      <c r="E33" s="115">
        <v>129594.88</v>
      </c>
      <c r="F33" s="134">
        <f>SUM(E33/D33*100)</f>
        <v>15.940329643296433</v>
      </c>
    </row>
    <row r="34" spans="2:7" ht="15">
      <c r="B34" s="120"/>
      <c r="C34" s="56" t="s">
        <v>108</v>
      </c>
      <c r="D34" s="121">
        <f>SUM(D33-D35)</f>
        <v>764500</v>
      </c>
      <c r="E34" s="121">
        <f>SUM(E33-E35)</f>
        <v>108703</v>
      </c>
      <c r="F34" s="130"/>
      <c r="G34" s="89"/>
    </row>
    <row r="35" spans="2:7" ht="15">
      <c r="B35" s="120"/>
      <c r="C35" s="56" t="s">
        <v>109</v>
      </c>
      <c r="D35" s="121">
        <v>48500</v>
      </c>
      <c r="E35" s="121">
        <v>20891.88</v>
      </c>
      <c r="F35" s="130"/>
      <c r="G35" s="89"/>
    </row>
    <row r="36" spans="2:7" ht="15">
      <c r="B36" s="133" t="s">
        <v>91</v>
      </c>
      <c r="C36" s="114" t="s">
        <v>110</v>
      </c>
      <c r="D36" s="115">
        <v>4359051</v>
      </c>
      <c r="E36" s="115">
        <v>2088136.91</v>
      </c>
      <c r="F36" s="134">
        <f>SUM(E36/D36*100)</f>
        <v>47.90347509125266</v>
      </c>
      <c r="G36" s="89"/>
    </row>
    <row r="37" spans="2:6" ht="15">
      <c r="B37" s="79"/>
      <c r="C37" s="5"/>
      <c r="D37" s="5"/>
      <c r="E37" s="5"/>
      <c r="F37" s="79"/>
    </row>
  </sheetData>
  <mergeCells count="15">
    <mergeCell ref="B2:E2"/>
    <mergeCell ref="B6:B7"/>
    <mergeCell ref="C6:C7"/>
    <mergeCell ref="D6:D7"/>
    <mergeCell ref="E6:E7"/>
    <mergeCell ref="F6:F7"/>
    <mergeCell ref="D20:D22"/>
    <mergeCell ref="E20:E22"/>
    <mergeCell ref="D23:D24"/>
    <mergeCell ref="E23:E24"/>
    <mergeCell ref="B30:B31"/>
    <mergeCell ref="C30:C31"/>
    <mergeCell ref="D30:D31"/>
    <mergeCell ref="E30:E31"/>
    <mergeCell ref="F30:F31"/>
  </mergeCells>
  <printOptions/>
  <pageMargins left="0.3201388888888889" right="0.1798611111111111" top="0.7298611111111112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8">
      <selection activeCell="B45" sqref="B45"/>
    </sheetView>
  </sheetViews>
  <sheetFormatPr defaultColWidth="12.00390625" defaultRowHeight="12.75"/>
  <cols>
    <col min="1" max="1" width="3.125" style="0" customWidth="1"/>
    <col min="2" max="2" width="44.25390625" style="0" customWidth="1"/>
    <col min="3" max="3" width="9.50390625" style="0" customWidth="1"/>
    <col min="4" max="4" width="9.625" style="0" customWidth="1"/>
    <col min="5" max="5" width="10.375" style="0" customWidth="1"/>
    <col min="6" max="6" width="10.00390625" style="0" customWidth="1"/>
    <col min="7" max="7" width="9.125" style="0" customWidth="1"/>
    <col min="8" max="16384" width="11.625" style="0" customWidth="1"/>
  </cols>
  <sheetData>
    <row r="1" spans="1:7" ht="15">
      <c r="A1" s="135"/>
      <c r="B1" s="135"/>
      <c r="C1" s="135"/>
      <c r="D1" s="135"/>
      <c r="E1" s="136"/>
      <c r="F1" s="136"/>
      <c r="G1" s="137"/>
    </row>
    <row r="2" spans="1:7" ht="15">
      <c r="A2" s="135"/>
      <c r="B2" s="135"/>
      <c r="C2" s="135"/>
      <c r="D2" s="135"/>
      <c r="E2" s="136"/>
      <c r="F2" s="136" t="s">
        <v>111</v>
      </c>
      <c r="G2" s="137"/>
    </row>
    <row r="3" spans="1:7" ht="15">
      <c r="A3" s="138"/>
      <c r="B3" s="139" t="s">
        <v>112</v>
      </c>
      <c r="C3" s="139"/>
      <c r="D3" s="139"/>
      <c r="E3" s="139"/>
      <c r="F3" s="139"/>
      <c r="G3" s="139"/>
    </row>
    <row r="4" spans="1:7" ht="15">
      <c r="A4" s="138"/>
      <c r="B4" s="138"/>
      <c r="C4" s="138"/>
      <c r="D4" s="138"/>
      <c r="E4" s="136"/>
      <c r="F4" s="136"/>
      <c r="G4" s="137"/>
    </row>
    <row r="5" spans="1:7" ht="17.25">
      <c r="A5" s="140"/>
      <c r="B5" s="140"/>
      <c r="C5" s="140"/>
      <c r="D5" s="140"/>
      <c r="E5" s="141" t="s">
        <v>113</v>
      </c>
      <c r="F5" s="140"/>
      <c r="G5" s="137"/>
    </row>
    <row r="6" spans="1:7" ht="13.5">
      <c r="A6" s="142" t="s">
        <v>114</v>
      </c>
      <c r="B6" s="143"/>
      <c r="C6" s="144"/>
      <c r="D6" s="145"/>
      <c r="E6" s="146" t="s">
        <v>115</v>
      </c>
      <c r="F6" s="146"/>
      <c r="G6" s="146"/>
    </row>
    <row r="7" spans="1:7" ht="13.5">
      <c r="A7" s="142"/>
      <c r="B7" s="147" t="s">
        <v>6</v>
      </c>
      <c r="C7" s="148" t="s">
        <v>116</v>
      </c>
      <c r="D7" s="149" t="s">
        <v>117</v>
      </c>
      <c r="E7" s="150"/>
      <c r="F7" s="150"/>
      <c r="G7" s="151"/>
    </row>
    <row r="8" spans="1:7" ht="13.5">
      <c r="A8" s="142"/>
      <c r="B8" s="147" t="s">
        <v>118</v>
      </c>
      <c r="C8" s="148" t="s">
        <v>119</v>
      </c>
      <c r="D8" s="149" t="s">
        <v>120</v>
      </c>
      <c r="E8" s="152" t="s">
        <v>121</v>
      </c>
      <c r="F8" s="152" t="s">
        <v>122</v>
      </c>
      <c r="G8" s="146" t="s">
        <v>123</v>
      </c>
    </row>
    <row r="9" spans="1:7" ht="13.5">
      <c r="A9" s="142"/>
      <c r="B9" s="147" t="s">
        <v>124</v>
      </c>
      <c r="C9" s="148" t="s">
        <v>125</v>
      </c>
      <c r="D9" s="149" t="s">
        <v>126</v>
      </c>
      <c r="E9" s="147" t="s">
        <v>127</v>
      </c>
      <c r="F9" s="147"/>
      <c r="G9" s="153" t="s">
        <v>128</v>
      </c>
    </row>
    <row r="10" spans="1:7" ht="13.5">
      <c r="A10" s="142"/>
      <c r="B10" s="154"/>
      <c r="C10" s="150"/>
      <c r="D10" s="149"/>
      <c r="E10" s="155"/>
      <c r="F10" s="155"/>
      <c r="G10" s="156" t="s">
        <v>129</v>
      </c>
    </row>
    <row r="11" spans="1:7" ht="13.5">
      <c r="A11" s="157">
        <v>2</v>
      </c>
      <c r="B11" s="157">
        <v>3</v>
      </c>
      <c r="C11" s="158">
        <v>5</v>
      </c>
      <c r="D11" s="159"/>
      <c r="E11" s="158">
        <v>6</v>
      </c>
      <c r="F11" s="158">
        <v>7</v>
      </c>
      <c r="G11" s="158">
        <v>8</v>
      </c>
    </row>
    <row r="12" spans="1:7" ht="13.5">
      <c r="A12" s="160">
        <v>1</v>
      </c>
      <c r="B12" s="161" t="s">
        <v>130</v>
      </c>
      <c r="C12" s="162">
        <v>100000</v>
      </c>
      <c r="D12" s="163"/>
      <c r="E12" s="164">
        <v>100000</v>
      </c>
      <c r="F12" s="165"/>
      <c r="G12" s="166"/>
    </row>
    <row r="13" spans="1:7" ht="18.75" customHeight="1">
      <c r="A13" s="160"/>
      <c r="B13" s="167" t="s">
        <v>131</v>
      </c>
      <c r="C13" s="162"/>
      <c r="D13" s="163"/>
      <c r="E13" s="164"/>
      <c r="F13" s="165"/>
      <c r="G13" s="166"/>
    </row>
    <row r="14" spans="1:7" ht="22.5" customHeight="1">
      <c r="A14" s="168">
        <v>2</v>
      </c>
      <c r="B14" s="169" t="s">
        <v>132</v>
      </c>
      <c r="C14" s="170">
        <v>45000</v>
      </c>
      <c r="D14" s="171"/>
      <c r="E14" s="172">
        <v>45000</v>
      </c>
      <c r="F14" s="173"/>
      <c r="G14" s="174"/>
    </row>
    <row r="15" spans="1:7" ht="13.5">
      <c r="A15" s="160">
        <v>3</v>
      </c>
      <c r="B15" s="161" t="s">
        <v>133</v>
      </c>
      <c r="C15" s="162">
        <v>251000</v>
      </c>
      <c r="D15" s="163">
        <v>84</v>
      </c>
      <c r="E15" s="175" t="s">
        <v>134</v>
      </c>
      <c r="F15" s="165">
        <v>160000</v>
      </c>
      <c r="G15" s="166"/>
    </row>
    <row r="16" spans="1:7" ht="13.5">
      <c r="A16" s="160"/>
      <c r="B16" s="169" t="s">
        <v>135</v>
      </c>
      <c r="C16" s="162"/>
      <c r="D16" s="163"/>
      <c r="E16" s="175"/>
      <c r="F16" s="165"/>
      <c r="G16" s="166"/>
    </row>
    <row r="17" spans="1:7" ht="13.5">
      <c r="A17" s="160"/>
      <c r="B17" s="167" t="s">
        <v>136</v>
      </c>
      <c r="C17" s="162"/>
      <c r="D17" s="163"/>
      <c r="E17" s="175"/>
      <c r="F17" s="165"/>
      <c r="G17" s="166"/>
    </row>
    <row r="18" spans="1:7" ht="13.5">
      <c r="A18" s="160">
        <v>4</v>
      </c>
      <c r="B18" s="161" t="s">
        <v>137</v>
      </c>
      <c r="C18" s="162">
        <v>30000</v>
      </c>
      <c r="D18" s="163"/>
      <c r="E18" s="164">
        <v>30000</v>
      </c>
      <c r="F18" s="165"/>
      <c r="G18" s="166"/>
    </row>
    <row r="19" spans="1:7" ht="16.5" customHeight="1">
      <c r="A19" s="160"/>
      <c r="B19" s="167" t="s">
        <v>138</v>
      </c>
      <c r="C19" s="162"/>
      <c r="D19" s="163"/>
      <c r="E19" s="164"/>
      <c r="F19" s="165"/>
      <c r="G19" s="166"/>
    </row>
    <row r="20" spans="1:7" ht="15" customHeight="1">
      <c r="A20" s="160">
        <v>5</v>
      </c>
      <c r="B20" s="176" t="s">
        <v>139</v>
      </c>
      <c r="C20" s="177">
        <v>10000</v>
      </c>
      <c r="D20" s="178"/>
      <c r="E20" s="179">
        <v>10000</v>
      </c>
      <c r="F20" s="180"/>
      <c r="G20" s="181"/>
    </row>
    <row r="21" spans="1:7" ht="13.5">
      <c r="A21" s="160">
        <v>6</v>
      </c>
      <c r="B21" s="161" t="s">
        <v>140</v>
      </c>
      <c r="C21" s="162">
        <v>45000</v>
      </c>
      <c r="D21" s="163">
        <v>1281</v>
      </c>
      <c r="E21" s="175">
        <v>45000</v>
      </c>
      <c r="F21" s="182"/>
      <c r="G21" s="183"/>
    </row>
    <row r="22" spans="1:7" ht="13.5">
      <c r="A22" s="160"/>
      <c r="B22" s="167" t="s">
        <v>141</v>
      </c>
      <c r="C22" s="162"/>
      <c r="D22" s="163"/>
      <c r="E22" s="175"/>
      <c r="F22" s="182"/>
      <c r="G22" s="183"/>
    </row>
    <row r="23" spans="1:7" ht="13.5">
      <c r="A23" s="160">
        <v>7</v>
      </c>
      <c r="B23" s="161" t="s">
        <v>142</v>
      </c>
      <c r="C23" s="162">
        <v>40000</v>
      </c>
      <c r="D23" s="163"/>
      <c r="E23" s="164">
        <v>10000</v>
      </c>
      <c r="F23" s="182"/>
      <c r="G23" s="183">
        <v>30000</v>
      </c>
    </row>
    <row r="24" spans="1:7" ht="13.5">
      <c r="A24" s="160"/>
      <c r="B24" s="167" t="s">
        <v>143</v>
      </c>
      <c r="C24" s="162"/>
      <c r="D24" s="163"/>
      <c r="E24" s="164"/>
      <c r="F24" s="182"/>
      <c r="G24" s="183"/>
    </row>
    <row r="25" spans="1:7" ht="17.25" customHeight="1">
      <c r="A25" s="184">
        <v>8</v>
      </c>
      <c r="B25" s="176" t="s">
        <v>144</v>
      </c>
      <c r="C25" s="163">
        <v>4738</v>
      </c>
      <c r="D25" s="163">
        <v>4738</v>
      </c>
      <c r="E25" s="165">
        <v>4738</v>
      </c>
      <c r="F25" s="182"/>
      <c r="G25" s="182"/>
    </row>
    <row r="26" spans="1:7" ht="18" customHeight="1">
      <c r="A26" s="184">
        <v>9</v>
      </c>
      <c r="B26" s="176" t="s">
        <v>145</v>
      </c>
      <c r="C26" s="163">
        <v>3762</v>
      </c>
      <c r="D26" s="163"/>
      <c r="E26" s="165">
        <v>3762</v>
      </c>
      <c r="F26" s="182"/>
      <c r="G26" s="182"/>
    </row>
    <row r="27" spans="1:7" ht="13.5">
      <c r="A27" s="160">
        <v>10</v>
      </c>
      <c r="B27" s="161" t="s">
        <v>146</v>
      </c>
      <c r="C27" s="162">
        <v>113500</v>
      </c>
      <c r="D27" s="163">
        <v>104500</v>
      </c>
      <c r="E27" s="175" t="s">
        <v>147</v>
      </c>
      <c r="F27" s="165"/>
      <c r="G27" s="166"/>
    </row>
    <row r="28" spans="1:7" ht="13.5">
      <c r="A28" s="160"/>
      <c r="B28" s="167" t="s">
        <v>148</v>
      </c>
      <c r="C28" s="162"/>
      <c r="D28" s="163"/>
      <c r="E28" s="175"/>
      <c r="F28" s="165"/>
      <c r="G28" s="166"/>
    </row>
    <row r="29" spans="1:7" ht="18" customHeight="1">
      <c r="A29" s="184">
        <v>11</v>
      </c>
      <c r="B29" s="185" t="s">
        <v>149</v>
      </c>
      <c r="C29" s="163">
        <v>23000</v>
      </c>
      <c r="D29" s="163">
        <v>500</v>
      </c>
      <c r="E29" s="186">
        <v>23000</v>
      </c>
      <c r="F29" s="186"/>
      <c r="G29" s="186"/>
    </row>
    <row r="30" spans="1:7" ht="18" customHeight="1">
      <c r="A30" s="184">
        <v>12</v>
      </c>
      <c r="B30" s="185" t="s">
        <v>150</v>
      </c>
      <c r="C30" s="163">
        <v>20000</v>
      </c>
      <c r="D30" s="163">
        <v>16154</v>
      </c>
      <c r="E30" s="165">
        <v>20000</v>
      </c>
      <c r="F30" s="165"/>
      <c r="G30" s="165"/>
    </row>
    <row r="31" spans="1:7" ht="16.5" customHeight="1">
      <c r="A31" s="184">
        <v>13</v>
      </c>
      <c r="B31" s="185" t="s">
        <v>151</v>
      </c>
      <c r="C31" s="163">
        <v>10000</v>
      </c>
      <c r="D31" s="163">
        <v>2084</v>
      </c>
      <c r="E31" s="165">
        <v>10000</v>
      </c>
      <c r="F31" s="165"/>
      <c r="G31" s="165"/>
    </row>
    <row r="32" spans="1:7" ht="13.5">
      <c r="A32" s="160">
        <v>14</v>
      </c>
      <c r="B32" s="187" t="s">
        <v>152</v>
      </c>
      <c r="C32" s="177">
        <v>25000</v>
      </c>
      <c r="D32" s="178"/>
      <c r="E32" s="179">
        <v>25000</v>
      </c>
      <c r="F32" s="188"/>
      <c r="G32" s="189"/>
    </row>
    <row r="33" spans="1:7" ht="13.5">
      <c r="A33" s="160"/>
      <c r="B33" s="190" t="s">
        <v>138</v>
      </c>
      <c r="C33" s="177"/>
      <c r="D33" s="178"/>
      <c r="E33" s="179"/>
      <c r="F33" s="188"/>
      <c r="G33" s="189"/>
    </row>
    <row r="34" spans="1:7" ht="16.5" customHeight="1">
      <c r="A34" s="184">
        <v>15</v>
      </c>
      <c r="B34" s="176" t="s">
        <v>153</v>
      </c>
      <c r="C34" s="178">
        <v>20000</v>
      </c>
      <c r="D34" s="178"/>
      <c r="E34" s="188">
        <v>20000</v>
      </c>
      <c r="F34" s="188"/>
      <c r="G34" s="188"/>
    </row>
    <row r="35" spans="1:7" ht="15.75" customHeight="1">
      <c r="A35" s="184">
        <v>16</v>
      </c>
      <c r="B35" s="176" t="s">
        <v>154</v>
      </c>
      <c r="C35" s="178">
        <v>15000</v>
      </c>
      <c r="D35" s="178"/>
      <c r="E35" s="188">
        <v>15000</v>
      </c>
      <c r="F35" s="188"/>
      <c r="G35" s="188"/>
    </row>
    <row r="36" spans="1:7" ht="16.5" customHeight="1">
      <c r="A36" s="191">
        <v>17</v>
      </c>
      <c r="B36" s="176" t="s">
        <v>155</v>
      </c>
      <c r="C36" s="178">
        <v>42000</v>
      </c>
      <c r="D36" s="178">
        <v>254</v>
      </c>
      <c r="E36" s="188">
        <v>42000</v>
      </c>
      <c r="F36" s="188"/>
      <c r="G36" s="188"/>
    </row>
    <row r="37" spans="1:7" ht="16.5" customHeight="1">
      <c r="A37" s="191">
        <v>18</v>
      </c>
      <c r="B37" s="176" t="s">
        <v>156</v>
      </c>
      <c r="C37" s="178">
        <v>15000</v>
      </c>
      <c r="D37" s="178"/>
      <c r="E37" s="188">
        <v>15000</v>
      </c>
      <c r="F37" s="188"/>
      <c r="G37" s="188"/>
    </row>
    <row r="38" spans="1:7" ht="13.5">
      <c r="A38" s="192"/>
      <c r="B38" s="193" t="s">
        <v>157</v>
      </c>
      <c r="C38" s="194">
        <f>SUM(C12:C37)</f>
        <v>813000</v>
      </c>
      <c r="D38" s="195">
        <f>SUM(D12:D37)</f>
        <v>129595</v>
      </c>
      <c r="E38" s="194">
        <v>623000</v>
      </c>
      <c r="F38" s="195">
        <f>SUM(F12:F37)</f>
        <v>160000</v>
      </c>
      <c r="G38" s="196">
        <f>SUM(G12:G37)</f>
        <v>30000</v>
      </c>
    </row>
    <row r="40" spans="1:6" s="92" customFormat="1" ht="12.75">
      <c r="A40" s="197" t="s">
        <v>158</v>
      </c>
      <c r="B40" s="197"/>
      <c r="C40" s="197"/>
      <c r="D40" s="197"/>
      <c r="E40" s="197"/>
      <c r="F40" s="197"/>
    </row>
    <row r="41" spans="1:10" s="92" customFormat="1" ht="12.75">
      <c r="A41" s="198" t="s">
        <v>159</v>
      </c>
      <c r="B41" s="197"/>
      <c r="C41" s="197"/>
      <c r="D41" s="197"/>
      <c r="E41" s="197"/>
      <c r="F41" s="197"/>
      <c r="G41" s="199"/>
      <c r="H41" s="199"/>
      <c r="I41" s="199"/>
      <c r="J41" s="199"/>
    </row>
    <row r="42" spans="1:6" ht="12.75">
      <c r="A42" s="197"/>
      <c r="B42" s="200" t="s">
        <v>160</v>
      </c>
      <c r="C42" s="197"/>
      <c r="D42" s="197"/>
      <c r="E42" s="197"/>
      <c r="F42" s="197"/>
    </row>
  </sheetData>
  <mergeCells count="45">
    <mergeCell ref="B3:G3"/>
    <mergeCell ref="A6:A10"/>
    <mergeCell ref="E6:G6"/>
    <mergeCell ref="A12:A13"/>
    <mergeCell ref="C12:C13"/>
    <mergeCell ref="D12:D13"/>
    <mergeCell ref="E12:E13"/>
    <mergeCell ref="F12:F13"/>
    <mergeCell ref="G12:G13"/>
    <mergeCell ref="A15:A17"/>
    <mergeCell ref="C15:C17"/>
    <mergeCell ref="D15:D17"/>
    <mergeCell ref="E15:E17"/>
    <mergeCell ref="F15:F17"/>
    <mergeCell ref="G15:G17"/>
    <mergeCell ref="A18:A19"/>
    <mergeCell ref="C18:C19"/>
    <mergeCell ref="D18:D19"/>
    <mergeCell ref="E18:E19"/>
    <mergeCell ref="F18:F19"/>
    <mergeCell ref="G18:G19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3:G24"/>
    <mergeCell ref="A27:A28"/>
    <mergeCell ref="C27:C28"/>
    <mergeCell ref="D27:D28"/>
    <mergeCell ref="E27:E28"/>
    <mergeCell ref="F27:F28"/>
    <mergeCell ref="G27:G28"/>
    <mergeCell ref="A32:A33"/>
    <mergeCell ref="C32:C33"/>
    <mergeCell ref="D32:D33"/>
    <mergeCell ref="E32:E33"/>
    <mergeCell ref="F32:F33"/>
    <mergeCell ref="G32:G33"/>
  </mergeCells>
  <printOptions/>
  <pageMargins left="0.43333333333333335" right="0.4333333333333333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3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43.75390625" style="0" customWidth="1"/>
    <col min="4" max="4" width="12.875" style="0" customWidth="1"/>
    <col min="5" max="5" width="12.375" style="0" customWidth="1"/>
    <col min="6" max="6" width="6.50390625" style="0" customWidth="1"/>
  </cols>
  <sheetData>
    <row r="1" spans="1:6" ht="14.25" customHeight="1">
      <c r="A1" s="201"/>
      <c r="B1" s="201"/>
      <c r="C1" s="201"/>
      <c r="D1" s="201"/>
      <c r="E1" s="1" t="s">
        <v>161</v>
      </c>
      <c r="F1" s="201"/>
    </row>
    <row r="2" spans="2:6" ht="18" customHeight="1">
      <c r="B2" s="3" t="s">
        <v>162</v>
      </c>
      <c r="C2" s="202" t="s">
        <v>163</v>
      </c>
      <c r="D2" s="201"/>
      <c r="E2" s="201"/>
      <c r="F2" s="201"/>
    </row>
    <row r="3" spans="1:6" ht="12.75">
      <c r="A3" s="203"/>
      <c r="B3" s="203"/>
      <c r="C3" s="203"/>
      <c r="D3" s="203"/>
      <c r="E3" s="203"/>
      <c r="F3" s="203"/>
    </row>
    <row r="4" spans="1:6" ht="15">
      <c r="A4" s="204"/>
      <c r="B4" s="8"/>
      <c r="C4" s="205"/>
      <c r="D4" s="8" t="s">
        <v>3</v>
      </c>
      <c r="E4" s="8" t="s">
        <v>164</v>
      </c>
      <c r="F4" s="206"/>
    </row>
    <row r="5" spans="1:6" ht="15">
      <c r="A5" s="207" t="s">
        <v>5</v>
      </c>
      <c r="B5" s="12" t="s">
        <v>165</v>
      </c>
      <c r="C5" s="12" t="s">
        <v>6</v>
      </c>
      <c r="D5" s="14" t="s">
        <v>7</v>
      </c>
      <c r="E5" s="14" t="s">
        <v>166</v>
      </c>
      <c r="F5" s="208" t="s">
        <v>9</v>
      </c>
    </row>
    <row r="6" spans="1:6" ht="7.5" customHeight="1">
      <c r="A6" s="209"/>
      <c r="B6" s="210"/>
      <c r="C6" s="17"/>
      <c r="D6" s="17"/>
      <c r="E6" s="17"/>
      <c r="F6" s="211"/>
    </row>
    <row r="7" spans="1:6" ht="15.75" customHeight="1">
      <c r="A7" s="212" t="s">
        <v>10</v>
      </c>
      <c r="B7" s="213"/>
      <c r="C7" s="214" t="s">
        <v>11</v>
      </c>
      <c r="D7" s="215">
        <f>SUM(D8+D13)</f>
        <v>128200</v>
      </c>
      <c r="E7" s="215">
        <f>SUM(E8+E13)</f>
        <v>5696.84</v>
      </c>
      <c r="F7" s="216">
        <f>E7/D7*100</f>
        <v>4.443712948517941</v>
      </c>
    </row>
    <row r="8" spans="1:6" ht="9" customHeight="1">
      <c r="A8" s="217"/>
      <c r="B8" s="218" t="s">
        <v>167</v>
      </c>
      <c r="C8" s="219" t="s">
        <v>168</v>
      </c>
      <c r="D8" s="80">
        <f>SUM(D10:D11)</f>
        <v>123000</v>
      </c>
      <c r="E8" s="80">
        <f>SUM(E10:E11)</f>
        <v>3022.84</v>
      </c>
      <c r="F8" s="216">
        <f>E8/D8*100</f>
        <v>2.4575934959349595</v>
      </c>
    </row>
    <row r="9" spans="1:6" ht="7.5" customHeight="1">
      <c r="A9" s="217"/>
      <c r="B9" s="218"/>
      <c r="C9" s="219"/>
      <c r="D9" s="80"/>
      <c r="E9" s="80"/>
      <c r="F9" s="216"/>
    </row>
    <row r="10" spans="1:6" ht="15">
      <c r="A10" s="217"/>
      <c r="B10" s="220"/>
      <c r="C10" s="51" t="s">
        <v>169</v>
      </c>
      <c r="D10" s="28">
        <v>100000</v>
      </c>
      <c r="E10" s="28">
        <v>0</v>
      </c>
      <c r="F10" s="221"/>
    </row>
    <row r="11" spans="1:6" ht="15">
      <c r="A11" s="217"/>
      <c r="B11" s="220"/>
      <c r="C11" s="51" t="s">
        <v>170</v>
      </c>
      <c r="D11" s="28">
        <v>23000</v>
      </c>
      <c r="E11" s="28">
        <v>3022.84</v>
      </c>
      <c r="F11" s="221"/>
    </row>
    <row r="12" spans="1:6" ht="15">
      <c r="A12" s="217"/>
      <c r="B12" s="220"/>
      <c r="C12" s="51" t="s">
        <v>171</v>
      </c>
      <c r="D12" s="28">
        <v>23000</v>
      </c>
      <c r="E12" s="28">
        <v>3022.84</v>
      </c>
      <c r="F12" s="221"/>
    </row>
    <row r="13" spans="1:6" ht="15">
      <c r="A13" s="217"/>
      <c r="B13" s="218" t="s">
        <v>172</v>
      </c>
      <c r="C13" s="219" t="s">
        <v>173</v>
      </c>
      <c r="D13" s="222">
        <f>SUM(D14)</f>
        <v>5200</v>
      </c>
      <c r="E13" s="222">
        <f>SUM(E14)</f>
        <v>2674</v>
      </c>
      <c r="F13" s="223">
        <f>E13/D13*100</f>
        <v>51.42307692307693</v>
      </c>
    </row>
    <row r="14" spans="1:6" ht="15">
      <c r="A14" s="217"/>
      <c r="B14" s="220"/>
      <c r="C14" s="51" t="s">
        <v>170</v>
      </c>
      <c r="D14" s="28">
        <f>SUM(D15)</f>
        <v>5200</v>
      </c>
      <c r="E14" s="28">
        <f>SUM(E15)</f>
        <v>2674</v>
      </c>
      <c r="F14" s="221"/>
    </row>
    <row r="15" spans="1:6" ht="15">
      <c r="A15" s="217"/>
      <c r="B15" s="220"/>
      <c r="C15" s="51" t="s">
        <v>171</v>
      </c>
      <c r="D15" s="28">
        <v>5200</v>
      </c>
      <c r="E15" s="28">
        <v>2674</v>
      </c>
      <c r="F15" s="221"/>
    </row>
    <row r="16" spans="1:6" ht="15">
      <c r="A16" s="212">
        <v>400</v>
      </c>
      <c r="B16" s="213"/>
      <c r="C16" s="214" t="s">
        <v>16</v>
      </c>
      <c r="D16" s="215">
        <f>SUM(D18)</f>
        <v>62237</v>
      </c>
      <c r="E16" s="215">
        <f>SUM(E18)</f>
        <v>26361.31</v>
      </c>
      <c r="F16" s="216">
        <f>E16/D16*100</f>
        <v>42.35633144271093</v>
      </c>
    </row>
    <row r="17" spans="1:6" ht="15">
      <c r="A17" s="224"/>
      <c r="B17" s="213"/>
      <c r="C17" s="214" t="s">
        <v>174</v>
      </c>
      <c r="D17" s="225"/>
      <c r="E17" s="225"/>
      <c r="F17" s="226"/>
    </row>
    <row r="18" spans="1:6" ht="15">
      <c r="A18" s="217"/>
      <c r="B18" s="218">
        <v>40002</v>
      </c>
      <c r="C18" s="227" t="s">
        <v>175</v>
      </c>
      <c r="D18" s="222">
        <f>SUM(D19)</f>
        <v>62237</v>
      </c>
      <c r="E18" s="222">
        <f>SUM(E19)</f>
        <v>26361.31</v>
      </c>
      <c r="F18" s="223">
        <f>E18/D18*100</f>
        <v>42.35633144271093</v>
      </c>
    </row>
    <row r="19" spans="1:6" ht="15">
      <c r="A19" s="228"/>
      <c r="B19" s="220"/>
      <c r="C19" s="51" t="s">
        <v>170</v>
      </c>
      <c r="D19" s="28">
        <v>62237</v>
      </c>
      <c r="E19" s="28">
        <v>26361.31</v>
      </c>
      <c r="F19" s="221"/>
    </row>
    <row r="20" spans="1:6" ht="15">
      <c r="A20" s="229"/>
      <c r="B20" s="230"/>
      <c r="C20" s="51" t="s">
        <v>176</v>
      </c>
      <c r="D20" s="28">
        <v>22287</v>
      </c>
      <c r="E20" s="28">
        <v>10379.45</v>
      </c>
      <c r="F20" s="221"/>
    </row>
    <row r="21" spans="1:6" ht="15">
      <c r="A21" s="120"/>
      <c r="B21" s="231"/>
      <c r="C21" s="51" t="s">
        <v>171</v>
      </c>
      <c r="D21" s="28">
        <f>SUM(D19-D20)</f>
        <v>39950</v>
      </c>
      <c r="E21" s="28">
        <f>SUM(E19-E20)</f>
        <v>15981.86</v>
      </c>
      <c r="F21" s="221"/>
    </row>
    <row r="22" spans="1:6" ht="15">
      <c r="A22" s="212">
        <v>600</v>
      </c>
      <c r="B22" s="213"/>
      <c r="C22" s="214" t="s">
        <v>19</v>
      </c>
      <c r="D22" s="215">
        <f>SUM(D23+D25)</f>
        <v>453764</v>
      </c>
      <c r="E22" s="215">
        <f>SUM(E23+E25)</f>
        <v>44441.33</v>
      </c>
      <c r="F22" s="216">
        <f>E22/D22*100</f>
        <v>9.793930325014767</v>
      </c>
    </row>
    <row r="23" spans="1:6" ht="15">
      <c r="A23" s="232"/>
      <c r="B23" s="218">
        <v>60014</v>
      </c>
      <c r="C23" s="219" t="s">
        <v>177</v>
      </c>
      <c r="D23" s="222">
        <f>SUM(D24)</f>
        <v>45000</v>
      </c>
      <c r="E23" s="222">
        <f>SUM(E24)</f>
        <v>0</v>
      </c>
      <c r="F23" s="223">
        <f>E23/D23*100</f>
        <v>0</v>
      </c>
    </row>
    <row r="24" spans="1:6" ht="14.25" customHeight="1">
      <c r="A24" s="232"/>
      <c r="B24" s="220"/>
      <c r="C24" s="233" t="s">
        <v>169</v>
      </c>
      <c r="D24" s="234">
        <v>45000</v>
      </c>
      <c r="E24" s="235">
        <v>0</v>
      </c>
      <c r="F24" s="221"/>
    </row>
    <row r="25" spans="1:6" ht="15">
      <c r="A25" s="217"/>
      <c r="B25" s="218">
        <v>60016</v>
      </c>
      <c r="C25" s="219" t="s">
        <v>178</v>
      </c>
      <c r="D25" s="222">
        <f>SUM(D26+D27)</f>
        <v>408764</v>
      </c>
      <c r="E25" s="222">
        <f>SUM(E26+E27)</f>
        <v>44441.33</v>
      </c>
      <c r="F25" s="223">
        <f>E25/D25*100</f>
        <v>10.872124257517786</v>
      </c>
    </row>
    <row r="26" spans="1:6" ht="15">
      <c r="A26" s="120"/>
      <c r="B26" s="220"/>
      <c r="C26" s="51" t="s">
        <v>169</v>
      </c>
      <c r="D26" s="28">
        <v>291000</v>
      </c>
      <c r="E26" s="28">
        <v>84</v>
      </c>
      <c r="F26" s="221"/>
    </row>
    <row r="27" spans="1:6" ht="15">
      <c r="A27" s="120"/>
      <c r="B27" s="220"/>
      <c r="C27" s="51" t="s">
        <v>170</v>
      </c>
      <c r="D27" s="28">
        <v>117764</v>
      </c>
      <c r="E27" s="28">
        <v>44357.33</v>
      </c>
      <c r="F27" s="221"/>
    </row>
    <row r="28" spans="1:6" ht="15">
      <c r="A28" s="228"/>
      <c r="B28" s="220"/>
      <c r="C28" s="51" t="s">
        <v>176</v>
      </c>
      <c r="D28" s="28">
        <v>34364</v>
      </c>
      <c r="E28" s="28">
        <v>20286.07</v>
      </c>
      <c r="F28" s="221"/>
    </row>
    <row r="29" spans="1:6" ht="15">
      <c r="A29" s="228"/>
      <c r="B29" s="220"/>
      <c r="C29" s="51" t="s">
        <v>171</v>
      </c>
      <c r="D29" s="28">
        <f>SUM(D27-D28)</f>
        <v>83400</v>
      </c>
      <c r="E29" s="28">
        <f>SUM(E27-E28)</f>
        <v>24071.260000000002</v>
      </c>
      <c r="F29" s="221"/>
    </row>
    <row r="30" spans="1:6" ht="14.25" customHeight="1">
      <c r="A30" s="212">
        <v>700</v>
      </c>
      <c r="B30" s="236"/>
      <c r="C30" s="214" t="s">
        <v>21</v>
      </c>
      <c r="D30" s="215">
        <f>SUM(D31)</f>
        <v>159634</v>
      </c>
      <c r="E30" s="215">
        <f>SUM(E31)</f>
        <v>48010.08</v>
      </c>
      <c r="F30" s="216">
        <f>E30/D30*100</f>
        <v>30.07509678389316</v>
      </c>
    </row>
    <row r="31" spans="1:6" ht="15">
      <c r="A31" s="217"/>
      <c r="B31" s="218">
        <v>70005</v>
      </c>
      <c r="C31" s="219" t="s">
        <v>179</v>
      </c>
      <c r="D31" s="80">
        <f>SUM(D32:D33)</f>
        <v>159634</v>
      </c>
      <c r="E31" s="80">
        <f>SUM(E32:E33)</f>
        <v>48010.08</v>
      </c>
      <c r="F31" s="223">
        <f>E31/D31*100</f>
        <v>30.07509678389316</v>
      </c>
    </row>
    <row r="32" spans="1:6" ht="15">
      <c r="A32" s="217"/>
      <c r="B32" s="218"/>
      <c r="C32" s="51" t="s">
        <v>169</v>
      </c>
      <c r="D32" s="28">
        <v>93500</v>
      </c>
      <c r="E32" s="28">
        <v>6018.6</v>
      </c>
      <c r="F32" s="223"/>
    </row>
    <row r="33" spans="1:6" ht="15">
      <c r="A33" s="120"/>
      <c r="B33" s="230"/>
      <c r="C33" s="51" t="s">
        <v>170</v>
      </c>
      <c r="D33" s="28">
        <v>66134</v>
      </c>
      <c r="E33" s="28">
        <v>41991.48</v>
      </c>
      <c r="F33" s="221"/>
    </row>
    <row r="34" spans="1:6" ht="15">
      <c r="A34" s="120"/>
      <c r="B34" s="230"/>
      <c r="C34" s="51" t="s">
        <v>176</v>
      </c>
      <c r="D34" s="28">
        <v>3634</v>
      </c>
      <c r="E34" s="28">
        <v>1614.3</v>
      </c>
      <c r="F34" s="221"/>
    </row>
    <row r="35" spans="1:6" ht="15">
      <c r="A35" s="120"/>
      <c r="B35" s="230"/>
      <c r="C35" s="51" t="s">
        <v>171</v>
      </c>
      <c r="D35" s="28">
        <v>62500</v>
      </c>
      <c r="E35" s="28">
        <v>40377.18</v>
      </c>
      <c r="F35" s="221"/>
    </row>
    <row r="36" spans="1:6" ht="13.5" customHeight="1">
      <c r="A36" s="212">
        <v>710</v>
      </c>
      <c r="B36" s="237"/>
      <c r="C36" s="214" t="s">
        <v>180</v>
      </c>
      <c r="D36" s="215">
        <f>SUM(D37)</f>
        <v>52000</v>
      </c>
      <c r="E36" s="215">
        <f>SUM(E37)</f>
        <v>6191.52</v>
      </c>
      <c r="F36" s="216">
        <f>E36/D36*100</f>
        <v>11.906769230769232</v>
      </c>
    </row>
    <row r="37" spans="1:6" ht="15">
      <c r="A37" s="217"/>
      <c r="B37" s="218">
        <v>71004</v>
      </c>
      <c r="C37" s="219" t="s">
        <v>181</v>
      </c>
      <c r="D37" s="222">
        <f>SUM(D38)</f>
        <v>52000</v>
      </c>
      <c r="E37" s="222">
        <f>SUM(E38)</f>
        <v>6191.52</v>
      </c>
      <c r="F37" s="223">
        <f>E37/D37*100</f>
        <v>11.906769230769232</v>
      </c>
    </row>
    <row r="38" spans="1:6" ht="15">
      <c r="A38" s="120"/>
      <c r="B38" s="230"/>
      <c r="C38" s="51" t="s">
        <v>170</v>
      </c>
      <c r="D38" s="28">
        <f>SUM(D39:D40)</f>
        <v>52000</v>
      </c>
      <c r="E38" s="28">
        <f>SUM(E39:E40)</f>
        <v>6191.52</v>
      </c>
      <c r="F38" s="221"/>
    </row>
    <row r="39" spans="1:6" ht="15">
      <c r="A39" s="120"/>
      <c r="B39" s="230"/>
      <c r="C39" s="51" t="s">
        <v>176</v>
      </c>
      <c r="D39" s="28">
        <v>7000</v>
      </c>
      <c r="E39" s="28">
        <v>6050</v>
      </c>
      <c r="F39" s="221"/>
    </row>
    <row r="40" spans="1:6" ht="14.25" customHeight="1">
      <c r="A40" s="120"/>
      <c r="B40" s="230"/>
      <c r="C40" s="51" t="s">
        <v>171</v>
      </c>
      <c r="D40" s="28">
        <v>45000</v>
      </c>
      <c r="E40" s="28">
        <v>141.52</v>
      </c>
      <c r="F40" s="221"/>
    </row>
    <row r="41" spans="1:6" ht="14.25" customHeight="1">
      <c r="A41" s="212">
        <v>750</v>
      </c>
      <c r="B41" s="213"/>
      <c r="C41" s="214" t="s">
        <v>26</v>
      </c>
      <c r="D41" s="215">
        <f>SUM(D42+D46+D50+D55+D59)</f>
        <v>893147</v>
      </c>
      <c r="E41" s="215">
        <f>SUM(E42+E46+E50+E55+E59)</f>
        <v>516806.4600000001</v>
      </c>
      <c r="F41" s="216">
        <f>E41/D41*100</f>
        <v>57.86353870079618</v>
      </c>
    </row>
    <row r="42" spans="1:6" ht="15">
      <c r="A42" s="217"/>
      <c r="B42" s="218">
        <v>75011</v>
      </c>
      <c r="C42" s="227" t="s">
        <v>182</v>
      </c>
      <c r="D42" s="222">
        <f>SUM(D43)</f>
        <v>44965</v>
      </c>
      <c r="E42" s="222">
        <f>SUM(E43)</f>
        <v>24006.69</v>
      </c>
      <c r="F42" s="223">
        <f>E42/D42*100</f>
        <v>53.38972534193262</v>
      </c>
    </row>
    <row r="43" spans="1:6" ht="15">
      <c r="A43" s="229"/>
      <c r="B43" s="230"/>
      <c r="C43" s="51" t="s">
        <v>170</v>
      </c>
      <c r="D43" s="28">
        <v>44965</v>
      </c>
      <c r="E43" s="28">
        <v>24006.69</v>
      </c>
      <c r="F43" s="221"/>
    </row>
    <row r="44" spans="1:6" ht="15">
      <c r="A44" s="228"/>
      <c r="B44" s="220"/>
      <c r="C44" s="51" t="s">
        <v>176</v>
      </c>
      <c r="D44" s="28">
        <v>37915</v>
      </c>
      <c r="E44" s="28">
        <v>19607.07</v>
      </c>
      <c r="F44" s="221"/>
    </row>
    <row r="45" spans="1:6" ht="14.25" customHeight="1">
      <c r="A45" s="228"/>
      <c r="B45" s="220"/>
      <c r="C45" s="51" t="s">
        <v>171</v>
      </c>
      <c r="D45" s="28">
        <v>7050</v>
      </c>
      <c r="E45" s="28">
        <v>4399.62</v>
      </c>
      <c r="F45" s="221"/>
    </row>
    <row r="46" spans="1:6" ht="12.75" customHeight="1">
      <c r="A46" s="217"/>
      <c r="B46" s="218">
        <v>75022</v>
      </c>
      <c r="C46" s="219" t="s">
        <v>183</v>
      </c>
      <c r="D46" s="222">
        <f>SUM(D47)</f>
        <v>30600</v>
      </c>
      <c r="E46" s="222">
        <f>SUM(E47)</f>
        <v>13915.220000000001</v>
      </c>
      <c r="F46" s="223">
        <f>E46/D46*100</f>
        <v>45.4745751633987</v>
      </c>
    </row>
    <row r="47" spans="1:6" ht="15">
      <c r="A47" s="228"/>
      <c r="B47" s="220"/>
      <c r="C47" s="51" t="s">
        <v>170</v>
      </c>
      <c r="D47" s="28">
        <v>30600</v>
      </c>
      <c r="E47" s="28">
        <v>13915.22</v>
      </c>
      <c r="F47" s="221"/>
    </row>
    <row r="48" spans="1:6" ht="12.75" customHeight="1">
      <c r="A48" s="238"/>
      <c r="B48" s="239"/>
      <c r="C48" s="51" t="s">
        <v>171</v>
      </c>
      <c r="D48" s="28">
        <v>30600</v>
      </c>
      <c r="E48" s="28">
        <v>13915.22</v>
      </c>
      <c r="F48" s="240"/>
    </row>
    <row r="49" spans="1:6" ht="12.75" customHeight="1">
      <c r="A49" s="220"/>
      <c r="B49" s="220"/>
      <c r="C49" s="241"/>
      <c r="D49" s="80"/>
      <c r="E49" s="80"/>
      <c r="F49" s="203"/>
    </row>
    <row r="50" spans="1:6" ht="15">
      <c r="A50" s="242"/>
      <c r="B50" s="243">
        <v>75023</v>
      </c>
      <c r="C50" s="244" t="s">
        <v>184</v>
      </c>
      <c r="D50" s="245">
        <f>SUM(D51:D52)</f>
        <v>800082</v>
      </c>
      <c r="E50" s="245">
        <f>SUM(E51:E52)</f>
        <v>470446.4</v>
      </c>
      <c r="F50" s="246">
        <f>E50/D50*100</f>
        <v>58.799773023265125</v>
      </c>
    </row>
    <row r="51" spans="1:6" ht="15">
      <c r="A51" s="217"/>
      <c r="B51" s="220"/>
      <c r="C51" s="51" t="s">
        <v>169</v>
      </c>
      <c r="D51" s="28">
        <v>156500</v>
      </c>
      <c r="E51" s="28">
        <v>121154.28</v>
      </c>
      <c r="F51" s="221"/>
    </row>
    <row r="52" spans="1:6" ht="15">
      <c r="A52" s="228"/>
      <c r="B52" s="220"/>
      <c r="C52" s="51" t="s">
        <v>170</v>
      </c>
      <c r="D52" s="28">
        <v>643582</v>
      </c>
      <c r="E52" s="28">
        <v>349292.12</v>
      </c>
      <c r="F52" s="221"/>
    </row>
    <row r="53" spans="1:6" ht="15">
      <c r="A53" s="228"/>
      <c r="B53" s="220"/>
      <c r="C53" s="51" t="s">
        <v>176</v>
      </c>
      <c r="D53" s="28">
        <v>469858</v>
      </c>
      <c r="E53" s="28">
        <v>255080.24000000002</v>
      </c>
      <c r="F53" s="221"/>
    </row>
    <row r="54" spans="1:6" ht="15">
      <c r="A54" s="228"/>
      <c r="B54" s="220"/>
      <c r="C54" s="51" t="s">
        <v>171</v>
      </c>
      <c r="D54" s="28">
        <v>173724</v>
      </c>
      <c r="E54" s="28">
        <v>94211.88</v>
      </c>
      <c r="F54" s="221"/>
    </row>
    <row r="55" spans="1:6" ht="15">
      <c r="A55" s="217"/>
      <c r="B55" s="218">
        <v>75075</v>
      </c>
      <c r="C55" s="219" t="s">
        <v>185</v>
      </c>
      <c r="D55" s="222">
        <f>SUM(D56)</f>
        <v>5500</v>
      </c>
      <c r="E55" s="222">
        <f>SUM(E56)</f>
        <v>2327.59</v>
      </c>
      <c r="F55" s="247"/>
    </row>
    <row r="56" spans="1:6" ht="15">
      <c r="A56" s="228"/>
      <c r="B56" s="220"/>
      <c r="C56" s="51" t="s">
        <v>170</v>
      </c>
      <c r="D56" s="28">
        <v>5500</v>
      </c>
      <c r="E56" s="28">
        <v>2327.59</v>
      </c>
      <c r="F56" s="221"/>
    </row>
    <row r="57" spans="1:6" ht="15">
      <c r="A57" s="228"/>
      <c r="B57" s="220"/>
      <c r="C57" s="51" t="s">
        <v>176</v>
      </c>
      <c r="D57" s="28">
        <v>1000</v>
      </c>
      <c r="E57" s="28">
        <v>0</v>
      </c>
      <c r="F57" s="221"/>
    </row>
    <row r="58" spans="1:6" ht="15">
      <c r="A58" s="228"/>
      <c r="B58" s="220"/>
      <c r="C58" s="51" t="s">
        <v>171</v>
      </c>
      <c r="D58" s="28">
        <v>4500</v>
      </c>
      <c r="E58" s="28">
        <v>2327.59</v>
      </c>
      <c r="F58" s="221"/>
    </row>
    <row r="59" spans="1:6" ht="15">
      <c r="A59" s="217"/>
      <c r="B59" s="218">
        <v>75095</v>
      </c>
      <c r="C59" s="219" t="s">
        <v>186</v>
      </c>
      <c r="D59" s="222">
        <f>SUM(D60)</f>
        <v>12000</v>
      </c>
      <c r="E59" s="222">
        <f>SUM(E60)</f>
        <v>6110.56</v>
      </c>
      <c r="F59" s="223">
        <f>E59/D59*100</f>
        <v>50.921333333333344</v>
      </c>
    </row>
    <row r="60" spans="1:6" ht="15">
      <c r="A60" s="228"/>
      <c r="B60" s="220"/>
      <c r="C60" s="51" t="s">
        <v>170</v>
      </c>
      <c r="D60" s="28">
        <v>12000</v>
      </c>
      <c r="E60" s="28">
        <v>6110.56</v>
      </c>
      <c r="F60" s="221"/>
    </row>
    <row r="61" spans="1:6" ht="15">
      <c r="A61" s="228"/>
      <c r="B61" s="220"/>
      <c r="C61" s="51" t="s">
        <v>171</v>
      </c>
      <c r="D61" s="28">
        <v>12000</v>
      </c>
      <c r="E61" s="28">
        <v>6110.56</v>
      </c>
      <c r="F61" s="221"/>
    </row>
    <row r="62" spans="1:6" ht="15">
      <c r="A62" s="212">
        <v>751</v>
      </c>
      <c r="B62" s="236"/>
      <c r="C62" s="214" t="s">
        <v>187</v>
      </c>
      <c r="D62" s="225"/>
      <c r="E62" s="225"/>
      <c r="F62" s="226"/>
    </row>
    <row r="63" spans="1:6" ht="15">
      <c r="A63" s="248"/>
      <c r="B63" s="236"/>
      <c r="C63" s="214" t="s">
        <v>188</v>
      </c>
      <c r="D63" s="215">
        <f>SUM(D65)</f>
        <v>527</v>
      </c>
      <c r="E63" s="215">
        <f>SUM(E65)</f>
        <v>264</v>
      </c>
      <c r="F63" s="216">
        <f>E63/D63*100</f>
        <v>50.094876660341555</v>
      </c>
    </row>
    <row r="64" spans="1:6" ht="15">
      <c r="A64" s="212"/>
      <c r="B64" s="214"/>
      <c r="C64" s="214" t="s">
        <v>189</v>
      </c>
      <c r="D64" s="225"/>
      <c r="E64" s="225"/>
      <c r="F64" s="226"/>
    </row>
    <row r="65" spans="1:6" ht="15">
      <c r="A65" s="217"/>
      <c r="B65" s="218">
        <v>75101</v>
      </c>
      <c r="C65" s="219" t="s">
        <v>187</v>
      </c>
      <c r="D65" s="222">
        <f>SUM(D67)</f>
        <v>527</v>
      </c>
      <c r="E65" s="222">
        <f>SUM(E67)</f>
        <v>264</v>
      </c>
      <c r="F65" s="223">
        <f>E65/D65*100</f>
        <v>50.094876660341555</v>
      </c>
    </row>
    <row r="66" spans="1:6" ht="15">
      <c r="A66" s="217"/>
      <c r="B66" s="218"/>
      <c r="C66" s="227" t="s">
        <v>190</v>
      </c>
      <c r="D66" s="249"/>
      <c r="E66" s="249"/>
      <c r="F66" s="250"/>
    </row>
    <row r="67" spans="1:6" ht="15">
      <c r="A67" s="120"/>
      <c r="B67" s="231"/>
      <c r="C67" s="51" t="s">
        <v>170</v>
      </c>
      <c r="D67" s="28">
        <v>527</v>
      </c>
      <c r="E67" s="28">
        <v>264</v>
      </c>
      <c r="F67" s="221"/>
    </row>
    <row r="68" spans="1:6" ht="15">
      <c r="A68" s="120"/>
      <c r="B68" s="231"/>
      <c r="C68" s="51" t="s">
        <v>176</v>
      </c>
      <c r="D68" s="28">
        <v>527</v>
      </c>
      <c r="E68" s="28">
        <v>264</v>
      </c>
      <c r="F68" s="221"/>
    </row>
    <row r="69" spans="1:6" ht="15">
      <c r="A69" s="212">
        <v>754</v>
      </c>
      <c r="B69" s="214"/>
      <c r="C69" s="214" t="s">
        <v>34</v>
      </c>
      <c r="D69" s="225"/>
      <c r="E69" s="225"/>
      <c r="F69" s="226"/>
    </row>
    <row r="70" spans="1:6" ht="12.75" customHeight="1">
      <c r="A70" s="248"/>
      <c r="B70" s="213"/>
      <c r="C70" s="214" t="s">
        <v>35</v>
      </c>
      <c r="D70" s="215">
        <f>SUM(D71+D74+D78+D81)</f>
        <v>62500</v>
      </c>
      <c r="E70" s="215">
        <f>SUM(E71+E74+E78+E81)</f>
        <v>30379.079999999998</v>
      </c>
      <c r="F70" s="216">
        <f>E70/D70*100</f>
        <v>48.606528</v>
      </c>
    </row>
    <row r="71" spans="1:6" ht="15">
      <c r="A71" s="229"/>
      <c r="B71" s="218">
        <v>75403</v>
      </c>
      <c r="C71" s="219" t="s">
        <v>191</v>
      </c>
      <c r="D71" s="222">
        <f>SUM(D72:D72)</f>
        <v>3000</v>
      </c>
      <c r="E71" s="222">
        <f>SUM(E72:E72)</f>
        <v>1342.94</v>
      </c>
      <c r="F71" s="223">
        <f>E71/D71*100</f>
        <v>44.76466666666667</v>
      </c>
    </row>
    <row r="72" spans="1:6" ht="15">
      <c r="A72" s="229"/>
      <c r="B72" s="220"/>
      <c r="C72" s="51" t="s">
        <v>170</v>
      </c>
      <c r="D72" s="28">
        <v>3000</v>
      </c>
      <c r="E72" s="28">
        <v>1342.94</v>
      </c>
      <c r="F72" s="221"/>
    </row>
    <row r="73" spans="1:6" ht="15">
      <c r="A73" s="229"/>
      <c r="B73" s="220"/>
      <c r="C73" s="51" t="s">
        <v>171</v>
      </c>
      <c r="D73" s="28">
        <v>3000</v>
      </c>
      <c r="E73" s="28">
        <v>1342.94</v>
      </c>
      <c r="F73" s="221"/>
    </row>
    <row r="74" spans="1:6" ht="15">
      <c r="A74" s="229"/>
      <c r="B74" s="218">
        <v>75412</v>
      </c>
      <c r="C74" s="219" t="s">
        <v>192</v>
      </c>
      <c r="D74" s="222">
        <f>SUM(D75)</f>
        <v>56000</v>
      </c>
      <c r="E74" s="222">
        <f>SUM(E75)</f>
        <v>28178.3</v>
      </c>
      <c r="F74" s="223">
        <f>E74/D74*100</f>
        <v>50.318392857142854</v>
      </c>
    </row>
    <row r="75" spans="1:6" ht="15">
      <c r="A75" s="229"/>
      <c r="B75" s="220"/>
      <c r="C75" s="51" t="s">
        <v>170</v>
      </c>
      <c r="D75" s="28">
        <v>56000</v>
      </c>
      <c r="E75" s="28">
        <v>28178.3</v>
      </c>
      <c r="F75" s="221"/>
    </row>
    <row r="76" spans="1:6" ht="15">
      <c r="A76" s="229"/>
      <c r="B76" s="220"/>
      <c r="C76" s="51" t="s">
        <v>176</v>
      </c>
      <c r="D76" s="28">
        <v>11833</v>
      </c>
      <c r="E76" s="28">
        <v>4551.9</v>
      </c>
      <c r="F76" s="221"/>
    </row>
    <row r="77" spans="1:6" ht="15">
      <c r="A77" s="229"/>
      <c r="B77" s="220"/>
      <c r="C77" s="51" t="s">
        <v>171</v>
      </c>
      <c r="D77" s="28">
        <f>SUM(D75-D76)</f>
        <v>44167</v>
      </c>
      <c r="E77" s="28">
        <f>SUM(E75-E76)</f>
        <v>23626.4</v>
      </c>
      <c r="F77" s="221"/>
    </row>
    <row r="78" spans="1:6" ht="15">
      <c r="A78" s="229"/>
      <c r="B78" s="218">
        <v>75414</v>
      </c>
      <c r="C78" s="227" t="s">
        <v>193</v>
      </c>
      <c r="D78" s="222">
        <f>SUM(D79)</f>
        <v>500</v>
      </c>
      <c r="E78" s="222">
        <f>SUM(E79)</f>
        <v>0</v>
      </c>
      <c r="F78" s="223">
        <f>E78/D78*100</f>
        <v>0</v>
      </c>
    </row>
    <row r="79" spans="1:6" ht="15">
      <c r="A79" s="120"/>
      <c r="B79" s="230"/>
      <c r="C79" s="51" t="s">
        <v>170</v>
      </c>
      <c r="D79" s="28">
        <v>500</v>
      </c>
      <c r="E79" s="28">
        <v>0</v>
      </c>
      <c r="F79" s="221"/>
    </row>
    <row r="80" spans="1:6" ht="15">
      <c r="A80" s="228"/>
      <c r="B80" s="220"/>
      <c r="C80" s="51" t="s">
        <v>176</v>
      </c>
      <c r="D80" s="28">
        <v>500</v>
      </c>
      <c r="E80" s="28">
        <v>0</v>
      </c>
      <c r="F80" s="221"/>
    </row>
    <row r="81" spans="1:6" ht="15">
      <c r="A81" s="229"/>
      <c r="B81" s="218">
        <v>75495</v>
      </c>
      <c r="C81" s="244" t="s">
        <v>186</v>
      </c>
      <c r="D81" s="245">
        <f>SUM(D82)</f>
        <v>3000</v>
      </c>
      <c r="E81" s="245">
        <f>SUM(E82)</f>
        <v>857.84</v>
      </c>
      <c r="F81" s="246">
        <f>E81/D81*100</f>
        <v>28.59466666666667</v>
      </c>
    </row>
    <row r="82" spans="1:6" ht="15">
      <c r="A82" s="229"/>
      <c r="B82" s="220"/>
      <c r="C82" s="51" t="s">
        <v>170</v>
      </c>
      <c r="D82" s="28">
        <v>3000</v>
      </c>
      <c r="E82" s="28">
        <v>857.84</v>
      </c>
      <c r="F82" s="221"/>
    </row>
    <row r="83" spans="1:6" ht="15">
      <c r="A83" s="229"/>
      <c r="B83" s="220"/>
      <c r="C83" s="51" t="s">
        <v>171</v>
      </c>
      <c r="D83" s="28">
        <v>3000</v>
      </c>
      <c r="E83" s="28">
        <v>857.84</v>
      </c>
      <c r="F83" s="221"/>
    </row>
    <row r="84" spans="1:6" ht="15">
      <c r="A84" s="212">
        <v>756</v>
      </c>
      <c r="B84" s="214"/>
      <c r="C84" s="214" t="s">
        <v>194</v>
      </c>
      <c r="D84" s="215">
        <f>SUM(D87)</f>
        <v>26000</v>
      </c>
      <c r="E84" s="215">
        <f>SUM(E87)</f>
        <v>12446.32</v>
      </c>
      <c r="F84" s="251">
        <f>E84/D84*100</f>
        <v>47.87046153846154</v>
      </c>
    </row>
    <row r="85" spans="1:6" ht="15">
      <c r="A85" s="212"/>
      <c r="B85" s="214"/>
      <c r="C85" s="214" t="s">
        <v>195</v>
      </c>
      <c r="D85" s="215"/>
      <c r="E85" s="215"/>
      <c r="F85" s="251"/>
    </row>
    <row r="86" spans="1:6" ht="15">
      <c r="A86" s="212"/>
      <c r="B86" s="214"/>
      <c r="C86" s="214" t="s">
        <v>38</v>
      </c>
      <c r="D86" s="215"/>
      <c r="E86" s="215"/>
      <c r="F86" s="251"/>
    </row>
    <row r="87" spans="1:6" ht="15">
      <c r="A87" s="217"/>
      <c r="B87" s="218">
        <v>75647</v>
      </c>
      <c r="C87" s="227" t="s">
        <v>196</v>
      </c>
      <c r="D87" s="222">
        <f>SUM(D88)</f>
        <v>26000</v>
      </c>
      <c r="E87" s="222">
        <f>SUM(E88)</f>
        <v>12446.32</v>
      </c>
      <c r="F87" s="223">
        <f>E87/D87*100</f>
        <v>47.87046153846154</v>
      </c>
    </row>
    <row r="88" spans="1:6" ht="15">
      <c r="A88" s="228"/>
      <c r="B88" s="220"/>
      <c r="C88" s="51" t="s">
        <v>170</v>
      </c>
      <c r="D88" s="28">
        <f>SUM(D89:D90)</f>
        <v>26000</v>
      </c>
      <c r="E88" s="28">
        <f>SUM(E89:E90)</f>
        <v>12446.32</v>
      </c>
      <c r="F88" s="221"/>
    </row>
    <row r="89" spans="1:6" ht="15">
      <c r="A89" s="228"/>
      <c r="B89" s="220"/>
      <c r="C89" s="51" t="s">
        <v>176</v>
      </c>
      <c r="D89" s="28">
        <v>25000</v>
      </c>
      <c r="E89" s="28">
        <v>11889</v>
      </c>
      <c r="F89" s="221"/>
    </row>
    <row r="90" spans="1:6" ht="15">
      <c r="A90" s="228"/>
      <c r="B90" s="220"/>
      <c r="C90" s="51" t="s">
        <v>171</v>
      </c>
      <c r="D90" s="28">
        <v>1000</v>
      </c>
      <c r="E90" s="28">
        <v>557.32</v>
      </c>
      <c r="F90" s="221"/>
    </row>
    <row r="91" spans="1:6" ht="15">
      <c r="A91" s="212">
        <v>757</v>
      </c>
      <c r="B91" s="214"/>
      <c r="C91" s="214" t="s">
        <v>197</v>
      </c>
      <c r="D91" s="215">
        <f>SUM(D92)</f>
        <v>36100</v>
      </c>
      <c r="E91" s="215">
        <f>SUM(E92)</f>
        <v>16876.12</v>
      </c>
      <c r="F91" s="251">
        <f>E91/D91*100</f>
        <v>46.74825484764543</v>
      </c>
    </row>
    <row r="92" spans="1:6" ht="15">
      <c r="A92" s="217"/>
      <c r="B92" s="218">
        <v>75702</v>
      </c>
      <c r="C92" s="227" t="s">
        <v>198</v>
      </c>
      <c r="D92" s="222">
        <f>SUM(D94)</f>
        <v>36100</v>
      </c>
      <c r="E92" s="222">
        <f>SUM(E94)</f>
        <v>16876.12</v>
      </c>
      <c r="F92" s="223">
        <f>E92/D92*100</f>
        <v>46.74825484764543</v>
      </c>
    </row>
    <row r="93" spans="1:6" ht="15">
      <c r="A93" s="217"/>
      <c r="B93" s="218"/>
      <c r="C93" s="227" t="s">
        <v>199</v>
      </c>
      <c r="D93" s="222"/>
      <c r="E93" s="222"/>
      <c r="F93" s="221"/>
    </row>
    <row r="94" spans="1:6" ht="15">
      <c r="A94" s="228"/>
      <c r="B94" s="220"/>
      <c r="C94" s="51" t="s">
        <v>170</v>
      </c>
      <c r="D94" s="28">
        <v>36100</v>
      </c>
      <c r="E94" s="28">
        <v>16876.12</v>
      </c>
      <c r="F94" s="221"/>
    </row>
    <row r="95" spans="1:6" ht="15">
      <c r="A95" s="228"/>
      <c r="B95" s="220"/>
      <c r="C95" s="51" t="s">
        <v>200</v>
      </c>
      <c r="D95" s="28">
        <v>36100</v>
      </c>
      <c r="E95" s="28">
        <v>16876.12</v>
      </c>
      <c r="F95" s="221"/>
    </row>
    <row r="96" spans="1:6" ht="15">
      <c r="A96" s="212">
        <v>758</v>
      </c>
      <c r="B96" s="214"/>
      <c r="C96" s="214" t="s">
        <v>201</v>
      </c>
      <c r="D96" s="215">
        <f>SUM(D97)</f>
        <v>13500</v>
      </c>
      <c r="E96" s="215">
        <f>SUM(E97)</f>
        <v>0</v>
      </c>
      <c r="F96" s="226"/>
    </row>
    <row r="97" spans="1:6" ht="15">
      <c r="A97" s="252"/>
      <c r="B97" s="253">
        <v>75818</v>
      </c>
      <c r="C97" s="254" t="s">
        <v>202</v>
      </c>
      <c r="D97" s="255">
        <v>13500</v>
      </c>
      <c r="E97" s="255">
        <v>0</v>
      </c>
      <c r="F97" s="240"/>
    </row>
    <row r="98" spans="1:6" ht="15">
      <c r="A98" s="218"/>
      <c r="B98" s="218"/>
      <c r="C98" s="227"/>
      <c r="D98" s="222"/>
      <c r="E98" s="222"/>
      <c r="F98" s="203"/>
    </row>
    <row r="99" spans="1:6" ht="15">
      <c r="A99" s="256">
        <v>801</v>
      </c>
      <c r="B99" s="257"/>
      <c r="C99" s="258" t="s">
        <v>58</v>
      </c>
      <c r="D99" s="36">
        <f>SUM(D100+D105+D109+D114+D118+D122+D125)</f>
        <v>2100690</v>
      </c>
      <c r="E99" s="36">
        <f>SUM(E100+E105+E109+E114+E118+E122+E125)</f>
        <v>953383.1900000001</v>
      </c>
      <c r="F99" s="259">
        <f>E99/D99*100</f>
        <v>45.38428754361662</v>
      </c>
    </row>
    <row r="100" spans="1:6" ht="15">
      <c r="A100" s="260"/>
      <c r="B100" s="218">
        <v>80101</v>
      </c>
      <c r="C100" s="227" t="s">
        <v>203</v>
      </c>
      <c r="D100" s="222">
        <f>SUM(D101:D102)</f>
        <v>1117150</v>
      </c>
      <c r="E100" s="222">
        <f>SUM(E101:E102)</f>
        <v>529158.65</v>
      </c>
      <c r="F100" s="223">
        <f>E100/D100*100</f>
        <v>47.36683972608871</v>
      </c>
    </row>
    <row r="101" spans="1:6" ht="15">
      <c r="A101" s="260"/>
      <c r="B101" s="218"/>
      <c r="C101" s="27" t="s">
        <v>169</v>
      </c>
      <c r="D101" s="28">
        <v>70000</v>
      </c>
      <c r="E101" s="28">
        <v>2084</v>
      </c>
      <c r="F101" s="223"/>
    </row>
    <row r="102" spans="1:6" ht="15">
      <c r="A102" s="228"/>
      <c r="B102" s="220"/>
      <c r="C102" s="51" t="s">
        <v>170</v>
      </c>
      <c r="D102" s="28">
        <v>1047150</v>
      </c>
      <c r="E102" s="28">
        <v>527074.65</v>
      </c>
      <c r="F102" s="221"/>
    </row>
    <row r="103" spans="1:6" ht="15">
      <c r="A103" s="228"/>
      <c r="B103" s="220"/>
      <c r="C103" s="51" t="s">
        <v>176</v>
      </c>
      <c r="D103" s="28">
        <v>809802</v>
      </c>
      <c r="E103" s="28">
        <v>413513.92</v>
      </c>
      <c r="F103" s="221"/>
    </row>
    <row r="104" spans="1:6" ht="15">
      <c r="A104" s="228"/>
      <c r="B104" s="220"/>
      <c r="C104" s="51" t="s">
        <v>171</v>
      </c>
      <c r="D104" s="28">
        <f>SUM(D102-D103)</f>
        <v>237348</v>
      </c>
      <c r="E104" s="28">
        <f>SUM(E102-E103)</f>
        <v>113560.73000000004</v>
      </c>
      <c r="F104" s="221"/>
    </row>
    <row r="105" spans="1:6" ht="15">
      <c r="A105" s="217"/>
      <c r="B105" s="218">
        <v>80103</v>
      </c>
      <c r="C105" s="227" t="s">
        <v>204</v>
      </c>
      <c r="D105" s="222">
        <f>SUM(D106)</f>
        <v>40975</v>
      </c>
      <c r="E105" s="222">
        <f>SUM(E106)</f>
        <v>20386.75</v>
      </c>
      <c r="F105" s="223">
        <f>E105/D105*100</f>
        <v>49.75411836485662</v>
      </c>
    </row>
    <row r="106" spans="1:6" ht="15">
      <c r="A106" s="228"/>
      <c r="B106" s="220"/>
      <c r="C106" s="51" t="s">
        <v>170</v>
      </c>
      <c r="D106" s="28">
        <v>40975</v>
      </c>
      <c r="E106" s="28">
        <v>20386.75</v>
      </c>
      <c r="F106" s="221"/>
    </row>
    <row r="107" spans="1:6" ht="15">
      <c r="A107" s="228"/>
      <c r="B107" s="220"/>
      <c r="C107" s="51" t="s">
        <v>176</v>
      </c>
      <c r="D107" s="28">
        <v>36280</v>
      </c>
      <c r="E107" s="28">
        <v>18086.73</v>
      </c>
      <c r="F107" s="221"/>
    </row>
    <row r="108" spans="1:6" ht="15">
      <c r="A108" s="228"/>
      <c r="B108" s="220"/>
      <c r="C108" s="51" t="s">
        <v>171</v>
      </c>
      <c r="D108" s="28">
        <f>SUM(D106-D107)</f>
        <v>4695</v>
      </c>
      <c r="E108" s="28">
        <f>SUM(E106-E107)</f>
        <v>2300.0200000000004</v>
      </c>
      <c r="F108" s="221"/>
    </row>
    <row r="109" spans="1:6" ht="15">
      <c r="A109" s="217"/>
      <c r="B109" s="218">
        <v>80110</v>
      </c>
      <c r="C109" s="227" t="s">
        <v>205</v>
      </c>
      <c r="D109" s="222">
        <f>SUM(D110:D111)</f>
        <v>681050</v>
      </c>
      <c r="E109" s="222">
        <f>SUM(E110:E111)</f>
        <v>271945.19</v>
      </c>
      <c r="F109" s="223">
        <f>E109/D109*100</f>
        <v>39.93028265178768</v>
      </c>
    </row>
    <row r="110" spans="1:6" ht="15">
      <c r="A110" s="217"/>
      <c r="B110" s="218"/>
      <c r="C110" s="51" t="s">
        <v>169</v>
      </c>
      <c r="D110" s="28">
        <v>42000</v>
      </c>
      <c r="E110" s="28">
        <v>254</v>
      </c>
      <c r="F110" s="223"/>
    </row>
    <row r="111" spans="1:6" ht="15">
      <c r="A111" s="228"/>
      <c r="B111" s="220"/>
      <c r="C111" s="51" t="s">
        <v>170</v>
      </c>
      <c r="D111" s="28">
        <v>639050</v>
      </c>
      <c r="E111" s="28">
        <v>271691.19</v>
      </c>
      <c r="F111" s="221"/>
    </row>
    <row r="112" spans="1:6" ht="15">
      <c r="A112" s="228"/>
      <c r="B112" s="220"/>
      <c r="C112" s="51" t="s">
        <v>176</v>
      </c>
      <c r="D112" s="28">
        <v>492172</v>
      </c>
      <c r="E112" s="28">
        <v>220930.39</v>
      </c>
      <c r="F112" s="221"/>
    </row>
    <row r="113" spans="1:6" ht="15">
      <c r="A113" s="228"/>
      <c r="B113" s="220"/>
      <c r="C113" s="51" t="s">
        <v>171</v>
      </c>
      <c r="D113" s="28">
        <f>SUM(D111-D112)</f>
        <v>146878</v>
      </c>
      <c r="E113" s="28">
        <f>SUM(E111-E112)</f>
        <v>50760.79999999999</v>
      </c>
      <c r="F113" s="221"/>
    </row>
    <row r="114" spans="1:6" ht="15">
      <c r="A114" s="217"/>
      <c r="B114" s="218">
        <v>80113</v>
      </c>
      <c r="C114" s="227" t="s">
        <v>206</v>
      </c>
      <c r="D114" s="222">
        <f>SUM(D115)</f>
        <v>144070</v>
      </c>
      <c r="E114" s="222">
        <f>SUM(E115)</f>
        <v>66165.59</v>
      </c>
      <c r="F114" s="223">
        <f>E114/D114*100</f>
        <v>45.926001249392655</v>
      </c>
    </row>
    <row r="115" spans="1:6" ht="15">
      <c r="A115" s="228"/>
      <c r="B115" s="220"/>
      <c r="C115" s="51" t="s">
        <v>170</v>
      </c>
      <c r="D115" s="28">
        <v>144070</v>
      </c>
      <c r="E115" s="28">
        <v>66165.59</v>
      </c>
      <c r="F115" s="221"/>
    </row>
    <row r="116" spans="1:6" ht="15">
      <c r="A116" s="228"/>
      <c r="B116" s="220"/>
      <c r="C116" s="51" t="s">
        <v>176</v>
      </c>
      <c r="D116" s="28">
        <f>SUM(D115-D117)</f>
        <v>29070</v>
      </c>
      <c r="E116" s="28">
        <f>SUM(E115-E117)</f>
        <v>13379.229999999996</v>
      </c>
      <c r="F116" s="221"/>
    </row>
    <row r="117" spans="1:6" ht="15">
      <c r="A117" s="228"/>
      <c r="B117" s="220"/>
      <c r="C117" s="51" t="s">
        <v>171</v>
      </c>
      <c r="D117" s="28">
        <v>115000</v>
      </c>
      <c r="E117" s="28">
        <v>52786.36</v>
      </c>
      <c r="F117" s="221"/>
    </row>
    <row r="118" spans="1:6" ht="15">
      <c r="A118" s="217"/>
      <c r="B118" s="218">
        <v>80114</v>
      </c>
      <c r="C118" s="219" t="s">
        <v>207</v>
      </c>
      <c r="D118" s="222">
        <f>SUM(D119)</f>
        <v>80011</v>
      </c>
      <c r="E118" s="222">
        <f>SUM(E119)</f>
        <v>38869.94</v>
      </c>
      <c r="F118" s="223">
        <f>E118/D118*100</f>
        <v>48.58074514754222</v>
      </c>
    </row>
    <row r="119" spans="1:6" ht="15">
      <c r="A119" s="228"/>
      <c r="B119" s="220"/>
      <c r="C119" s="51" t="s">
        <v>170</v>
      </c>
      <c r="D119" s="28">
        <v>80011</v>
      </c>
      <c r="E119" s="28">
        <v>38869.94</v>
      </c>
      <c r="F119" s="221"/>
    </row>
    <row r="120" spans="1:6" ht="15">
      <c r="A120" s="228"/>
      <c r="B120" s="220"/>
      <c r="C120" s="51" t="s">
        <v>176</v>
      </c>
      <c r="D120" s="28">
        <v>73345</v>
      </c>
      <c r="E120" s="28">
        <v>36438.56</v>
      </c>
      <c r="F120" s="221"/>
    </row>
    <row r="121" spans="1:6" ht="15">
      <c r="A121" s="228"/>
      <c r="B121" s="220"/>
      <c r="C121" s="51" t="s">
        <v>171</v>
      </c>
      <c r="D121" s="28">
        <f>SUM(D119-D120)</f>
        <v>6666</v>
      </c>
      <c r="E121" s="28">
        <f>SUM(E119-E120)</f>
        <v>2431.3800000000047</v>
      </c>
      <c r="F121" s="221"/>
    </row>
    <row r="122" spans="1:6" ht="15">
      <c r="A122" s="217"/>
      <c r="B122" s="218">
        <v>80146</v>
      </c>
      <c r="C122" s="219" t="s">
        <v>208</v>
      </c>
      <c r="D122" s="80">
        <f>SUM(D123)</f>
        <v>9040</v>
      </c>
      <c r="E122" s="80">
        <f>SUM(E123)</f>
        <v>1175</v>
      </c>
      <c r="F122" s="223">
        <f>E122/D122*100</f>
        <v>12.997787610619469</v>
      </c>
    </row>
    <row r="123" spans="1:6" ht="15" customHeight="1">
      <c r="A123" s="228"/>
      <c r="B123" s="220"/>
      <c r="C123" s="51" t="s">
        <v>170</v>
      </c>
      <c r="D123" s="28">
        <v>9040</v>
      </c>
      <c r="E123" s="28">
        <v>1175</v>
      </c>
      <c r="F123" s="221"/>
    </row>
    <row r="124" spans="1:6" ht="14.25" customHeight="1">
      <c r="A124" s="228"/>
      <c r="B124" s="220"/>
      <c r="C124" s="51" t="s">
        <v>171</v>
      </c>
      <c r="D124" s="28">
        <v>9040</v>
      </c>
      <c r="E124" s="28">
        <v>1175</v>
      </c>
      <c r="F124" s="221"/>
    </row>
    <row r="125" spans="1:6" ht="15">
      <c r="A125" s="217"/>
      <c r="B125" s="218">
        <v>80195</v>
      </c>
      <c r="C125" s="219" t="s">
        <v>186</v>
      </c>
      <c r="D125" s="222">
        <f>SUM(D126)</f>
        <v>28394</v>
      </c>
      <c r="E125" s="222">
        <f>SUM(E126)</f>
        <v>25682.07</v>
      </c>
      <c r="F125" s="223">
        <f>E125/D125*100</f>
        <v>90.44893287314221</v>
      </c>
    </row>
    <row r="126" spans="1:6" ht="15">
      <c r="A126" s="228"/>
      <c r="B126" s="220"/>
      <c r="C126" s="51" t="s">
        <v>170</v>
      </c>
      <c r="D126" s="28">
        <v>28394</v>
      </c>
      <c r="E126" s="28">
        <v>25682.07</v>
      </c>
      <c r="F126" s="221"/>
    </row>
    <row r="127" spans="1:6" ht="15">
      <c r="A127" s="228"/>
      <c r="B127" s="220"/>
      <c r="C127" s="51" t="s">
        <v>176</v>
      </c>
      <c r="D127" s="28">
        <v>500</v>
      </c>
      <c r="E127" s="28">
        <v>0</v>
      </c>
      <c r="F127" s="221"/>
    </row>
    <row r="128" spans="1:6" ht="14.25" customHeight="1">
      <c r="A128" s="228"/>
      <c r="B128" s="220"/>
      <c r="C128" s="51" t="s">
        <v>171</v>
      </c>
      <c r="D128" s="28">
        <f>SUM(D126-D127)</f>
        <v>27894</v>
      </c>
      <c r="E128" s="28">
        <f>SUM(E126-E127)</f>
        <v>25682.07</v>
      </c>
      <c r="F128" s="221"/>
    </row>
    <row r="129" spans="1:6" ht="15">
      <c r="A129" s="212">
        <v>851</v>
      </c>
      <c r="B129" s="236"/>
      <c r="C129" s="214" t="s">
        <v>61</v>
      </c>
      <c r="D129" s="215">
        <f>SUM(D130)</f>
        <v>34000</v>
      </c>
      <c r="E129" s="215">
        <f>SUM(E130)</f>
        <v>17384.12</v>
      </c>
      <c r="F129" s="261">
        <f>SUM(F130)</f>
        <v>51.12976470588235</v>
      </c>
    </row>
    <row r="130" spans="1:6" ht="15">
      <c r="A130" s="217"/>
      <c r="B130" s="218">
        <v>85154</v>
      </c>
      <c r="C130" s="219" t="s">
        <v>209</v>
      </c>
      <c r="D130" s="262">
        <f>SUM(D131)</f>
        <v>34000</v>
      </c>
      <c r="E130" s="262">
        <f>SUM(E131)</f>
        <v>17384.12</v>
      </c>
      <c r="F130" s="223">
        <f>E130/D130*100</f>
        <v>51.12976470588235</v>
      </c>
    </row>
    <row r="131" spans="1:6" ht="15">
      <c r="A131" s="120"/>
      <c r="B131" s="231"/>
      <c r="C131" s="51" t="s">
        <v>170</v>
      </c>
      <c r="D131" s="28">
        <v>34000</v>
      </c>
      <c r="E131" s="28">
        <v>17384.12</v>
      </c>
      <c r="F131" s="221"/>
    </row>
    <row r="132" spans="1:6" ht="15">
      <c r="A132" s="120"/>
      <c r="B132" s="231"/>
      <c r="C132" s="51" t="s">
        <v>176</v>
      </c>
      <c r="D132" s="28">
        <v>18034</v>
      </c>
      <c r="E132" s="28">
        <v>10338.05</v>
      </c>
      <c r="F132" s="221"/>
    </row>
    <row r="133" spans="1:6" ht="15">
      <c r="A133" s="120"/>
      <c r="B133" s="231"/>
      <c r="C133" s="51" t="s">
        <v>171</v>
      </c>
      <c r="D133" s="28">
        <f>SUM(D131-D132)</f>
        <v>15966</v>
      </c>
      <c r="E133" s="28">
        <f>SUM(E131-E132)</f>
        <v>7046.07</v>
      </c>
      <c r="F133" s="221"/>
    </row>
    <row r="134" spans="1:6" ht="15">
      <c r="A134" s="212">
        <v>852</v>
      </c>
      <c r="B134" s="214"/>
      <c r="C134" s="214" t="s">
        <v>63</v>
      </c>
      <c r="D134" s="215">
        <f>SUM(D136+D142+D147+D150+D153+D157+D161)</f>
        <v>895044</v>
      </c>
      <c r="E134" s="215">
        <f>SUM(E136+E142+E147+E150+E153+E157+E161)</f>
        <v>433856.43000000005</v>
      </c>
      <c r="F134" s="216">
        <f>E134/D134*100</f>
        <v>48.47319573115959</v>
      </c>
    </row>
    <row r="135" spans="1:6" ht="15">
      <c r="A135" s="120"/>
      <c r="B135" s="218">
        <v>85212</v>
      </c>
      <c r="C135" s="219" t="s">
        <v>210</v>
      </c>
      <c r="D135" s="222"/>
      <c r="E135" s="222"/>
      <c r="F135" s="221"/>
    </row>
    <row r="136" spans="1:6" ht="15">
      <c r="A136" s="120"/>
      <c r="B136" s="218"/>
      <c r="C136" s="219" t="s">
        <v>211</v>
      </c>
      <c r="D136" s="222">
        <f>SUM(D137:D137)</f>
        <v>720192</v>
      </c>
      <c r="E136" s="222">
        <f>SUM(E137:E137)</f>
        <v>341508</v>
      </c>
      <c r="F136" s="223">
        <f>E136/D136*100</f>
        <v>47.419021594241535</v>
      </c>
    </row>
    <row r="137" spans="1:6" ht="15">
      <c r="A137" s="120"/>
      <c r="B137" s="231"/>
      <c r="C137" s="51" t="s">
        <v>170</v>
      </c>
      <c r="D137" s="28">
        <v>720192</v>
      </c>
      <c r="E137" s="28">
        <v>341508</v>
      </c>
      <c r="F137" s="221"/>
    </row>
    <row r="138" spans="1:6" ht="15">
      <c r="A138" s="120"/>
      <c r="B138" s="231"/>
      <c r="C138" s="51" t="s">
        <v>176</v>
      </c>
      <c r="D138" s="28">
        <v>18592</v>
      </c>
      <c r="E138" s="28">
        <v>6222.76</v>
      </c>
      <c r="F138" s="221"/>
    </row>
    <row r="139" spans="1:6" ht="15">
      <c r="A139" s="120"/>
      <c r="B139" s="231"/>
      <c r="C139" s="51" t="s">
        <v>171</v>
      </c>
      <c r="D139" s="28">
        <f>SUM(D137-D138)</f>
        <v>701600</v>
      </c>
      <c r="E139" s="28">
        <f>SUM(E137-E138)</f>
        <v>335285.24</v>
      </c>
      <c r="F139" s="221"/>
    </row>
    <row r="140" spans="1:6" ht="15">
      <c r="A140" s="217"/>
      <c r="B140" s="218">
        <v>85213</v>
      </c>
      <c r="C140" s="219" t="s">
        <v>212</v>
      </c>
      <c r="D140" s="222"/>
      <c r="E140" s="222"/>
      <c r="F140" s="221"/>
    </row>
    <row r="141" spans="1:6" ht="15">
      <c r="A141" s="217"/>
      <c r="B141" s="218"/>
      <c r="C141" s="219" t="s">
        <v>213</v>
      </c>
      <c r="F141" s="250"/>
    </row>
    <row r="142" spans="1:6" ht="15">
      <c r="A142" s="120"/>
      <c r="B142" s="231"/>
      <c r="C142" s="219" t="s">
        <v>214</v>
      </c>
      <c r="D142" s="222">
        <f>SUM(D143)</f>
        <v>2531</v>
      </c>
      <c r="E142" s="222">
        <f>SUM(E143)</f>
        <v>956.32</v>
      </c>
      <c r="F142" s="223">
        <f>E142/D142*100</f>
        <v>37.78427499012248</v>
      </c>
    </row>
    <row r="143" spans="1:6" ht="15">
      <c r="A143" s="120"/>
      <c r="B143" s="231"/>
      <c r="C143" s="51" t="s">
        <v>170</v>
      </c>
      <c r="D143" s="28">
        <v>2531</v>
      </c>
      <c r="E143" s="28">
        <v>956.32</v>
      </c>
      <c r="F143" s="221"/>
    </row>
    <row r="144" spans="1:6" ht="15">
      <c r="A144" s="263"/>
      <c r="B144" s="264"/>
      <c r="C144" s="51" t="s">
        <v>171</v>
      </c>
      <c r="D144" s="28">
        <v>2531</v>
      </c>
      <c r="E144" s="28">
        <v>956.32</v>
      </c>
      <c r="F144" s="240"/>
    </row>
    <row r="145" spans="1:6" ht="15">
      <c r="A145" s="231"/>
      <c r="B145" s="231"/>
      <c r="C145" s="241"/>
      <c r="D145" s="80"/>
      <c r="E145" s="80"/>
      <c r="F145" s="203"/>
    </row>
    <row r="146" spans="1:6" ht="15">
      <c r="A146" s="242"/>
      <c r="B146" s="243">
        <v>85214</v>
      </c>
      <c r="C146" s="244" t="s">
        <v>215</v>
      </c>
      <c r="D146" s="245"/>
      <c r="E146" s="245"/>
      <c r="F146" s="265"/>
    </row>
    <row r="147" spans="1:6" ht="12" customHeight="1">
      <c r="A147" s="217"/>
      <c r="B147" s="218"/>
      <c r="C147" s="219" t="s">
        <v>216</v>
      </c>
      <c r="D147" s="222">
        <f>SUM(D148)</f>
        <v>40501</v>
      </c>
      <c r="E147" s="222">
        <f>SUM(E148)</f>
        <v>22420.43</v>
      </c>
      <c r="F147" s="223">
        <f>E147/D147*100</f>
        <v>55.357719562479936</v>
      </c>
    </row>
    <row r="148" spans="1:6" ht="15">
      <c r="A148" s="120"/>
      <c r="B148" s="231"/>
      <c r="C148" s="51" t="s">
        <v>170</v>
      </c>
      <c r="D148" s="28">
        <v>40501</v>
      </c>
      <c r="E148" s="28">
        <v>22420.43</v>
      </c>
      <c r="F148" s="221"/>
    </row>
    <row r="149" spans="1:6" ht="13.5" customHeight="1">
      <c r="A149" s="120"/>
      <c r="B149" s="231"/>
      <c r="C149" s="51" t="s">
        <v>171</v>
      </c>
      <c r="D149" s="28">
        <v>40501</v>
      </c>
      <c r="E149" s="28">
        <v>22420.43</v>
      </c>
      <c r="F149" s="221"/>
    </row>
    <row r="150" spans="1:6" ht="15">
      <c r="A150" s="120"/>
      <c r="B150" s="218">
        <v>85215</v>
      </c>
      <c r="C150" s="219" t="s">
        <v>217</v>
      </c>
      <c r="D150" s="222">
        <f>SUM(D151)</f>
        <v>500</v>
      </c>
      <c r="E150" s="222">
        <v>0</v>
      </c>
      <c r="F150" s="221"/>
    </row>
    <row r="151" spans="1:6" ht="12.75" customHeight="1">
      <c r="A151" s="120"/>
      <c r="B151" s="231"/>
      <c r="C151" s="51" t="s">
        <v>170</v>
      </c>
      <c r="D151" s="28">
        <f>SUM(D152)</f>
        <v>500</v>
      </c>
      <c r="E151" s="28">
        <v>0</v>
      </c>
      <c r="F151" s="221"/>
    </row>
    <row r="152" spans="1:6" ht="12" customHeight="1">
      <c r="A152" s="228"/>
      <c r="B152" s="220"/>
      <c r="C152" s="51" t="s">
        <v>171</v>
      </c>
      <c r="D152" s="28">
        <v>500</v>
      </c>
      <c r="E152" s="28">
        <v>0</v>
      </c>
      <c r="F152" s="221"/>
    </row>
    <row r="153" spans="1:6" ht="15">
      <c r="A153" s="217"/>
      <c r="B153" s="218">
        <v>85219</v>
      </c>
      <c r="C153" s="227" t="s">
        <v>218</v>
      </c>
      <c r="D153" s="222">
        <f>SUM(D154)</f>
        <v>85293</v>
      </c>
      <c r="E153" s="222">
        <f>SUM(E154)</f>
        <v>44217.520000000004</v>
      </c>
      <c r="F153" s="223">
        <f>E153/D153*100</f>
        <v>51.84190965260924</v>
      </c>
    </row>
    <row r="154" spans="1:6" ht="15">
      <c r="A154" s="217"/>
      <c r="B154" s="218"/>
      <c r="C154" s="51" t="s">
        <v>170</v>
      </c>
      <c r="D154" s="28">
        <v>85293</v>
      </c>
      <c r="E154" s="28">
        <v>44217.52</v>
      </c>
      <c r="F154" s="221"/>
    </row>
    <row r="155" spans="1:6" ht="15">
      <c r="A155" s="217"/>
      <c r="B155" s="218"/>
      <c r="C155" s="51" t="s">
        <v>176</v>
      </c>
      <c r="D155" s="28">
        <v>74393</v>
      </c>
      <c r="E155" s="28">
        <v>38894.69</v>
      </c>
      <c r="F155" s="221"/>
    </row>
    <row r="156" spans="1:6" ht="15">
      <c r="A156" s="217"/>
      <c r="B156" s="218"/>
      <c r="C156" s="51" t="s">
        <v>171</v>
      </c>
      <c r="D156" s="28">
        <f>SUM(D154-D155)</f>
        <v>10900</v>
      </c>
      <c r="E156" s="28">
        <f>SUM(E154-E155)</f>
        <v>5322.830000000002</v>
      </c>
      <c r="F156" s="221"/>
    </row>
    <row r="157" spans="1:6" ht="15">
      <c r="A157" s="217"/>
      <c r="B157" s="218">
        <v>85228</v>
      </c>
      <c r="C157" s="227" t="s">
        <v>219</v>
      </c>
      <c r="D157" s="222">
        <f>SUM(D158)</f>
        <v>21150</v>
      </c>
      <c r="E157" s="222">
        <f>SUM(E158)</f>
        <v>11398.76</v>
      </c>
      <c r="F157" s="223">
        <f>E157/D157*100</f>
        <v>53.8948463356974</v>
      </c>
    </row>
    <row r="158" spans="1:6" ht="15">
      <c r="A158" s="217"/>
      <c r="B158" s="218"/>
      <c r="C158" s="51" t="s">
        <v>170</v>
      </c>
      <c r="D158" s="28">
        <v>21150</v>
      </c>
      <c r="E158" s="28">
        <v>11398.76</v>
      </c>
      <c r="F158" s="221"/>
    </row>
    <row r="159" spans="1:6" ht="12" customHeight="1">
      <c r="A159" s="217"/>
      <c r="B159" s="218"/>
      <c r="C159" s="51" t="s">
        <v>176</v>
      </c>
      <c r="D159" s="28">
        <v>19800</v>
      </c>
      <c r="E159" s="28">
        <v>10524.76</v>
      </c>
      <c r="F159" s="221"/>
    </row>
    <row r="160" spans="1:6" ht="12.75" customHeight="1">
      <c r="A160" s="217"/>
      <c r="B160" s="218"/>
      <c r="C160" s="51" t="s">
        <v>171</v>
      </c>
      <c r="D160" s="28">
        <v>1350</v>
      </c>
      <c r="E160" s="28">
        <v>874</v>
      </c>
      <c r="F160" s="221"/>
    </row>
    <row r="161" spans="1:6" ht="15">
      <c r="A161" s="228"/>
      <c r="B161" s="218">
        <v>85295</v>
      </c>
      <c r="C161" s="227" t="s">
        <v>186</v>
      </c>
      <c r="D161" s="222">
        <f>SUM(D162)</f>
        <v>24877</v>
      </c>
      <c r="E161" s="222">
        <f>SUM(E162)</f>
        <v>13355.4</v>
      </c>
      <c r="F161" s="223">
        <f>E161/D161*100</f>
        <v>53.6857338103469</v>
      </c>
    </row>
    <row r="162" spans="1:6" ht="15">
      <c r="A162" s="228"/>
      <c r="B162" s="220"/>
      <c r="C162" s="51" t="s">
        <v>170</v>
      </c>
      <c r="D162" s="28">
        <v>24877</v>
      </c>
      <c r="E162" s="28">
        <v>13355.4</v>
      </c>
      <c r="F162" s="221"/>
    </row>
    <row r="163" spans="1:6" ht="15">
      <c r="A163" s="228"/>
      <c r="B163" s="220"/>
      <c r="C163" s="51" t="s">
        <v>171</v>
      </c>
      <c r="D163" s="28">
        <v>24877</v>
      </c>
      <c r="E163" s="28">
        <v>13355.4</v>
      </c>
      <c r="F163" s="221"/>
    </row>
    <row r="164" spans="1:6" ht="15">
      <c r="A164" s="212">
        <v>854</v>
      </c>
      <c r="B164" s="214"/>
      <c r="C164" s="214" t="s">
        <v>64</v>
      </c>
      <c r="D164" s="215">
        <f>SUM(D165+D169)</f>
        <v>63701</v>
      </c>
      <c r="E164" s="215">
        <f>SUM(E165+E169)</f>
        <v>32857.67</v>
      </c>
      <c r="F164" s="216">
        <f>E164/D164*100</f>
        <v>51.58108977881037</v>
      </c>
    </row>
    <row r="165" spans="1:6" ht="12.75" customHeight="1">
      <c r="A165" s="232"/>
      <c r="B165" s="218">
        <v>85401</v>
      </c>
      <c r="C165" s="227" t="s">
        <v>220</v>
      </c>
      <c r="D165" s="222">
        <f>SUM(D166)</f>
        <v>48920</v>
      </c>
      <c r="E165" s="222">
        <f>SUM(E166)</f>
        <v>24008.46</v>
      </c>
      <c r="F165" s="223">
        <f>E165/D165*100</f>
        <v>49.07698282910874</v>
      </c>
    </row>
    <row r="166" spans="1:6" ht="13.5" customHeight="1">
      <c r="A166" s="232"/>
      <c r="B166" s="231"/>
      <c r="C166" s="51" t="s">
        <v>170</v>
      </c>
      <c r="D166" s="28">
        <v>48920</v>
      </c>
      <c r="E166" s="28">
        <v>24008.46</v>
      </c>
      <c r="F166" s="221"/>
    </row>
    <row r="167" spans="1:6" ht="12.75" customHeight="1">
      <c r="A167" s="232"/>
      <c r="B167" s="220"/>
      <c r="C167" s="51" t="s">
        <v>176</v>
      </c>
      <c r="D167" s="28">
        <v>27687</v>
      </c>
      <c r="E167" s="28">
        <v>13913.4</v>
      </c>
      <c r="F167" s="221"/>
    </row>
    <row r="168" spans="1:6" ht="14.25" customHeight="1">
      <c r="A168" s="232"/>
      <c r="B168" s="230"/>
      <c r="C168" s="51" t="s">
        <v>171</v>
      </c>
      <c r="D168" s="28">
        <f>SUM(D166-D167)</f>
        <v>21233</v>
      </c>
      <c r="E168" s="28">
        <f>SUM(E166-E167)</f>
        <v>10095.06</v>
      </c>
      <c r="F168" s="221"/>
    </row>
    <row r="169" spans="1:6" ht="15">
      <c r="A169" s="266"/>
      <c r="B169" s="267">
        <v>85415</v>
      </c>
      <c r="C169" s="268" t="s">
        <v>221</v>
      </c>
      <c r="D169" s="269">
        <f>SUM(D170)</f>
        <v>14781</v>
      </c>
      <c r="E169" s="269">
        <f>SUM(E170)</f>
        <v>8849.21</v>
      </c>
      <c r="F169" s="270"/>
    </row>
    <row r="170" spans="1:6" ht="15">
      <c r="A170" s="120"/>
      <c r="C170" s="51" t="s">
        <v>170</v>
      </c>
      <c r="D170" s="57">
        <f>SUM(D171)</f>
        <v>14781</v>
      </c>
      <c r="E170" s="57">
        <f>SUM(E171)</f>
        <v>8849.21</v>
      </c>
      <c r="F170" s="250"/>
    </row>
    <row r="171" spans="1:6" ht="15">
      <c r="A171" s="228"/>
      <c r="C171" s="51" t="s">
        <v>171</v>
      </c>
      <c r="D171" s="57">
        <v>14781</v>
      </c>
      <c r="E171" s="57">
        <v>8849.21</v>
      </c>
      <c r="F171" s="250"/>
    </row>
    <row r="172" spans="1:6" ht="15" customHeight="1">
      <c r="A172" s="212">
        <v>901</v>
      </c>
      <c r="B172" s="214"/>
      <c r="C172" s="214" t="s">
        <v>222</v>
      </c>
      <c r="D172" s="215">
        <f>SUM(D173+D176)</f>
        <v>80000</v>
      </c>
      <c r="E172" s="215">
        <f>SUM(E173+E176)</f>
        <v>30168.02</v>
      </c>
      <c r="F172" s="216">
        <f>E172/D172*100</f>
        <v>37.710025</v>
      </c>
    </row>
    <row r="173" spans="1:6" ht="15">
      <c r="A173" s="217"/>
      <c r="B173" s="218">
        <v>90003</v>
      </c>
      <c r="C173" s="219" t="s">
        <v>223</v>
      </c>
      <c r="D173" s="222">
        <f>SUM(D174)</f>
        <v>2000</v>
      </c>
      <c r="E173" s="222">
        <f>SUM(E174)</f>
        <v>972.48</v>
      </c>
      <c r="F173" s="223">
        <f>E173/D173*100</f>
        <v>48.624</v>
      </c>
    </row>
    <row r="174" spans="1:6" ht="15">
      <c r="A174" s="120"/>
      <c r="B174" s="231"/>
      <c r="C174" s="51" t="s">
        <v>170</v>
      </c>
      <c r="D174" s="28">
        <f>SUM(D175)</f>
        <v>2000</v>
      </c>
      <c r="E174" s="28">
        <f>SUM(E175)</f>
        <v>972.48</v>
      </c>
      <c r="F174" s="221"/>
    </row>
    <row r="175" spans="1:6" ht="15">
      <c r="A175" s="228"/>
      <c r="B175" s="220"/>
      <c r="C175" s="51" t="s">
        <v>171</v>
      </c>
      <c r="D175" s="28">
        <v>2000</v>
      </c>
      <c r="E175" s="28">
        <v>972.48</v>
      </c>
      <c r="F175" s="221"/>
    </row>
    <row r="176" spans="1:6" ht="15">
      <c r="A176" s="217"/>
      <c r="B176" s="218">
        <v>90015</v>
      </c>
      <c r="C176" s="227" t="s">
        <v>224</v>
      </c>
      <c r="D176" s="222">
        <f>SUM(D177:D178)</f>
        <v>78000</v>
      </c>
      <c r="E176" s="222">
        <f>SUM(E178:E178)</f>
        <v>29195.54</v>
      </c>
      <c r="F176" s="223">
        <f>E176/D176*100</f>
        <v>37.43017948717949</v>
      </c>
    </row>
    <row r="177" spans="1:6" ht="12" customHeight="1">
      <c r="A177" s="217"/>
      <c r="B177" s="218"/>
      <c r="C177" s="51" t="s">
        <v>169</v>
      </c>
      <c r="D177" s="28">
        <v>15000</v>
      </c>
      <c r="E177" s="28">
        <v>0</v>
      </c>
      <c r="F177" s="271"/>
    </row>
    <row r="178" spans="1:6" ht="14.25" customHeight="1">
      <c r="A178" s="229"/>
      <c r="B178" s="230"/>
      <c r="C178" s="51" t="s">
        <v>170</v>
      </c>
      <c r="D178" s="28">
        <f>SUM(D179)</f>
        <v>63000</v>
      </c>
      <c r="E178" s="28">
        <f>SUM(E179)</f>
        <v>29195.54</v>
      </c>
      <c r="F178" s="221"/>
    </row>
    <row r="179" spans="1:6" ht="15">
      <c r="A179" s="229"/>
      <c r="B179" s="230"/>
      <c r="C179" s="51" t="s">
        <v>171</v>
      </c>
      <c r="D179" s="28">
        <v>63000</v>
      </c>
      <c r="E179" s="28">
        <v>29195.54</v>
      </c>
      <c r="F179" s="221"/>
    </row>
    <row r="180" spans="1:6" ht="15">
      <c r="A180" s="212">
        <v>921</v>
      </c>
      <c r="B180" s="214"/>
      <c r="C180" s="214" t="s">
        <v>225</v>
      </c>
      <c r="D180" s="215">
        <f>SUM(D181+D186)</f>
        <v>67472</v>
      </c>
      <c r="E180" s="215">
        <f>SUM(E181+E186)</f>
        <v>32035.850000000002</v>
      </c>
      <c r="F180" s="216">
        <f>E180/D180*100</f>
        <v>47.4802140147024</v>
      </c>
    </row>
    <row r="181" spans="1:6" ht="15">
      <c r="A181" s="232"/>
      <c r="B181" s="218">
        <v>92116</v>
      </c>
      <c r="C181" s="227" t="s">
        <v>226</v>
      </c>
      <c r="D181" s="222">
        <f>SUM(D182)</f>
        <v>65972</v>
      </c>
      <c r="E181" s="222">
        <f>SUM(E182)</f>
        <v>32035.850000000002</v>
      </c>
      <c r="F181" s="223">
        <f>E181/D181*100</f>
        <v>48.55976778027042</v>
      </c>
    </row>
    <row r="182" spans="1:6" ht="15">
      <c r="A182" s="232"/>
      <c r="B182" s="220"/>
      <c r="C182" s="51" t="s">
        <v>170</v>
      </c>
      <c r="D182" s="28">
        <v>65972</v>
      </c>
      <c r="E182" s="28">
        <v>32035.85</v>
      </c>
      <c r="F182" s="221"/>
    </row>
    <row r="183" spans="1:6" ht="15">
      <c r="A183" s="232"/>
      <c r="B183" s="231"/>
      <c r="C183" s="51" t="s">
        <v>176</v>
      </c>
      <c r="D183" s="28">
        <v>25954</v>
      </c>
      <c r="E183" s="28">
        <v>25947.01</v>
      </c>
      <c r="F183" s="221"/>
    </row>
    <row r="184" spans="1:6" ht="12.75" customHeight="1">
      <c r="A184" s="232"/>
      <c r="B184" s="231"/>
      <c r="C184" s="51" t="s">
        <v>227</v>
      </c>
      <c r="D184" s="28">
        <v>33350</v>
      </c>
      <c r="E184" s="28">
        <v>0</v>
      </c>
      <c r="F184" s="221"/>
    </row>
    <row r="185" spans="1:6" ht="12" customHeight="1">
      <c r="A185" s="232"/>
      <c r="B185" s="220"/>
      <c r="C185" s="51" t="s">
        <v>171</v>
      </c>
      <c r="D185" s="28">
        <f>SUM(D182-D183-D184)</f>
        <v>6668</v>
      </c>
      <c r="E185" s="28">
        <f>SUM(E182-E183-E184)</f>
        <v>6088.84</v>
      </c>
      <c r="F185" s="221"/>
    </row>
    <row r="186" spans="1:6" ht="15">
      <c r="A186" s="217"/>
      <c r="B186" s="218">
        <v>92195</v>
      </c>
      <c r="C186" s="227" t="s">
        <v>186</v>
      </c>
      <c r="D186" s="222">
        <f>SUM(D187)</f>
        <v>1500</v>
      </c>
      <c r="E186" s="222">
        <f>SUM(E187)</f>
        <v>0</v>
      </c>
      <c r="F186" s="223">
        <f>E186/D186*100</f>
        <v>0</v>
      </c>
    </row>
    <row r="187" spans="1:6" ht="12.75" customHeight="1">
      <c r="A187" s="228"/>
      <c r="B187" s="220"/>
      <c r="C187" s="51" t="s">
        <v>170</v>
      </c>
      <c r="D187" s="28">
        <v>1500</v>
      </c>
      <c r="E187" s="28">
        <v>0</v>
      </c>
      <c r="F187" s="272"/>
    </row>
    <row r="188" spans="1:6" ht="14.25" customHeight="1">
      <c r="A188" s="228"/>
      <c r="B188" s="220"/>
      <c r="C188" s="51" t="s">
        <v>171</v>
      </c>
      <c r="D188" s="28">
        <v>1500</v>
      </c>
      <c r="E188" s="28">
        <v>0</v>
      </c>
      <c r="F188" s="272"/>
    </row>
    <row r="189" spans="1:6" ht="15">
      <c r="A189" s="212">
        <v>926</v>
      </c>
      <c r="B189" s="236"/>
      <c r="C189" s="214" t="s">
        <v>66</v>
      </c>
      <c r="D189" s="215">
        <f>SUM(D190)</f>
        <v>43535</v>
      </c>
      <c r="E189" s="215">
        <f>SUM(E190)</f>
        <v>10573.45</v>
      </c>
      <c r="F189" s="216">
        <f>E189/D189*100</f>
        <v>24.28724015160216</v>
      </c>
    </row>
    <row r="190" spans="1:6" ht="15">
      <c r="A190" s="120"/>
      <c r="B190" s="218">
        <v>92605</v>
      </c>
      <c r="C190" s="219" t="s">
        <v>228</v>
      </c>
      <c r="D190" s="222">
        <f>SUM(D191)</f>
        <v>43535</v>
      </c>
      <c r="E190" s="222">
        <f>SUM(E191)</f>
        <v>10573.45</v>
      </c>
      <c r="F190" s="223">
        <f>E190/D190*100</f>
        <v>24.28724015160216</v>
      </c>
    </row>
    <row r="191" spans="1:6" ht="15">
      <c r="A191" s="120"/>
      <c r="B191" s="220"/>
      <c r="C191" s="51" t="s">
        <v>170</v>
      </c>
      <c r="D191" s="28">
        <v>43535</v>
      </c>
      <c r="E191" s="28">
        <v>10573.45</v>
      </c>
      <c r="F191" s="221"/>
    </row>
    <row r="192" spans="1:6" ht="14.25" customHeight="1">
      <c r="A192" s="120"/>
      <c r="B192" s="220"/>
      <c r="C192" s="51" t="s">
        <v>176</v>
      </c>
      <c r="D192" s="28">
        <v>8100</v>
      </c>
      <c r="E192" s="28">
        <v>1136.04</v>
      </c>
      <c r="F192" s="221"/>
    </row>
    <row r="193" spans="1:6" ht="12" customHeight="1">
      <c r="A193" s="120"/>
      <c r="B193" s="220"/>
      <c r="C193" s="51" t="s">
        <v>227</v>
      </c>
      <c r="D193" s="28">
        <v>8000</v>
      </c>
      <c r="E193" s="28">
        <v>2000</v>
      </c>
      <c r="F193" s="221"/>
    </row>
    <row r="194" spans="1:6" ht="12" customHeight="1">
      <c r="A194" s="120"/>
      <c r="B194" s="220"/>
      <c r="C194" s="51" t="s">
        <v>171</v>
      </c>
      <c r="D194" s="28">
        <v>35535</v>
      </c>
      <c r="E194" s="28">
        <v>7437.41</v>
      </c>
      <c r="F194" s="221"/>
    </row>
    <row r="195" spans="1:6" ht="14.25" customHeight="1">
      <c r="A195" s="273"/>
      <c r="B195" s="274"/>
      <c r="C195" s="275" t="s">
        <v>229</v>
      </c>
      <c r="D195" s="276">
        <f>SUM(D7+D16+D22+D30+D36+D41+D63+D70+D84+D91+D96+D99+D129+D134+D164+D172+D180+D189)</f>
        <v>5172051</v>
      </c>
      <c r="E195" s="276">
        <f>SUM(E7+E16+E22+E30+E36+E41+E63+E70+E84+E91+E96+E99+E129+E134+E164+E172+E180+E189)</f>
        <v>2217731.7900000005</v>
      </c>
      <c r="F195" s="277">
        <f>E195/D195*100</f>
        <v>42.879155483965654</v>
      </c>
    </row>
    <row r="196" spans="1:6" ht="15">
      <c r="A196" s="79"/>
      <c r="B196" s="79"/>
      <c r="C196" s="79"/>
      <c r="D196" s="79"/>
      <c r="E196" s="79"/>
      <c r="F196" s="203"/>
    </row>
    <row r="197" spans="1:6" ht="15">
      <c r="A197" s="79"/>
      <c r="B197" s="79"/>
      <c r="C197" s="79"/>
      <c r="D197" s="79"/>
      <c r="E197" s="79"/>
      <c r="F197" s="203"/>
    </row>
    <row r="198" spans="1:6" ht="15">
      <c r="A198" s="79"/>
      <c r="B198" s="79"/>
      <c r="C198" s="79"/>
      <c r="D198" s="79"/>
      <c r="E198" s="79"/>
      <c r="F198" s="203"/>
    </row>
    <row r="199" spans="1:6" ht="15">
      <c r="A199" s="79"/>
      <c r="B199" s="79"/>
      <c r="C199" s="79"/>
      <c r="D199" s="79"/>
      <c r="E199" s="79"/>
      <c r="F199" s="203"/>
    </row>
    <row r="200" spans="1:6" ht="15">
      <c r="A200" s="79"/>
      <c r="B200" s="79"/>
      <c r="C200" s="79"/>
      <c r="D200" s="79"/>
      <c r="E200" s="79"/>
      <c r="F200" s="203"/>
    </row>
    <row r="201" spans="1:6" ht="15">
      <c r="A201" s="79"/>
      <c r="B201" s="79"/>
      <c r="C201" s="79"/>
      <c r="D201" s="79"/>
      <c r="E201" s="79"/>
      <c r="F201" s="203"/>
    </row>
    <row r="202" spans="1:6" ht="15">
      <c r="A202" s="79"/>
      <c r="B202" s="79"/>
      <c r="C202" s="79"/>
      <c r="D202" s="79"/>
      <c r="E202" s="79"/>
      <c r="F202" s="203"/>
    </row>
    <row r="203" spans="1:6" ht="15">
      <c r="A203" s="79"/>
      <c r="B203" s="79"/>
      <c r="C203" s="79"/>
      <c r="D203" s="79"/>
      <c r="E203" s="79"/>
      <c r="F203" s="203"/>
    </row>
    <row r="204" spans="1:6" ht="15">
      <c r="A204" s="78"/>
      <c r="B204" s="78"/>
      <c r="C204" s="78"/>
      <c r="D204" s="78"/>
      <c r="E204" s="78"/>
      <c r="F204" s="5"/>
    </row>
    <row r="205" spans="1:6" ht="15">
      <c r="A205" s="78"/>
      <c r="B205" s="78"/>
      <c r="C205" s="78"/>
      <c r="D205" s="78"/>
      <c r="E205" s="78"/>
      <c r="F205" s="5"/>
    </row>
    <row r="206" spans="1:6" ht="15">
      <c r="A206" s="78"/>
      <c r="B206" s="78"/>
      <c r="C206" s="78"/>
      <c r="D206" s="78"/>
      <c r="E206" s="78"/>
      <c r="F206" s="5"/>
    </row>
    <row r="207" spans="1:6" ht="15">
      <c r="A207" s="78"/>
      <c r="B207" s="78"/>
      <c r="C207" s="78"/>
      <c r="D207" s="78"/>
      <c r="E207" s="78"/>
      <c r="F207" s="5"/>
    </row>
    <row r="208" spans="1:6" ht="15">
      <c r="A208" s="78"/>
      <c r="B208" s="78"/>
      <c r="C208" s="78"/>
      <c r="D208" s="78"/>
      <c r="E208" s="78"/>
      <c r="F208" s="5"/>
    </row>
    <row r="209" spans="1:6" ht="15">
      <c r="A209" s="78"/>
      <c r="B209" s="78"/>
      <c r="C209" s="78"/>
      <c r="D209" s="78"/>
      <c r="E209" s="78"/>
      <c r="F209" s="5"/>
    </row>
    <row r="210" spans="1:6" ht="15">
      <c r="A210" s="78"/>
      <c r="B210" s="78"/>
      <c r="C210" s="78"/>
      <c r="D210" s="78"/>
      <c r="E210" s="78"/>
      <c r="F210" s="5"/>
    </row>
    <row r="211" spans="1:6" ht="15">
      <c r="A211" s="78"/>
      <c r="B211" s="78"/>
      <c r="C211" s="78"/>
      <c r="D211" s="78"/>
      <c r="E211" s="78"/>
      <c r="F211" s="5"/>
    </row>
    <row r="212" spans="1:6" ht="15">
      <c r="A212" s="78"/>
      <c r="B212" s="78"/>
      <c r="C212" s="78"/>
      <c r="D212" s="78"/>
      <c r="E212" s="78"/>
      <c r="F212" s="5"/>
    </row>
    <row r="213" spans="1:6" ht="15">
      <c r="A213" s="78"/>
      <c r="B213" s="78"/>
      <c r="C213" s="78"/>
      <c r="D213" s="78"/>
      <c r="E213" s="78"/>
      <c r="F213" s="5"/>
    </row>
    <row r="214" spans="1:6" ht="15">
      <c r="A214" s="78"/>
      <c r="B214" s="78"/>
      <c r="C214" s="78"/>
      <c r="D214" s="78"/>
      <c r="E214" s="78"/>
      <c r="F214" s="5"/>
    </row>
    <row r="215" spans="1:6" ht="15">
      <c r="A215" s="78"/>
      <c r="B215" s="78"/>
      <c r="C215" s="78"/>
      <c r="D215" s="78"/>
      <c r="E215" s="78"/>
      <c r="F215" s="5"/>
    </row>
    <row r="216" spans="1:6" ht="15">
      <c r="A216" s="78"/>
      <c r="B216" s="78"/>
      <c r="C216" s="78"/>
      <c r="D216" s="78"/>
      <c r="E216" s="78"/>
      <c r="F216" s="5"/>
    </row>
    <row r="217" spans="1:6" ht="15">
      <c r="A217" s="78"/>
      <c r="B217" s="78"/>
      <c r="C217" s="78"/>
      <c r="D217" s="78"/>
      <c r="E217" s="78"/>
      <c r="F217" s="5"/>
    </row>
    <row r="218" spans="1:6" ht="15">
      <c r="A218" s="78"/>
      <c r="B218" s="78"/>
      <c r="C218" s="78"/>
      <c r="D218" s="78"/>
      <c r="E218" s="78"/>
      <c r="F218" s="5"/>
    </row>
    <row r="219" spans="1:6" ht="15">
      <c r="A219" s="78"/>
      <c r="B219" s="78"/>
      <c r="C219" s="78"/>
      <c r="D219" s="78"/>
      <c r="E219" s="78"/>
      <c r="F219" s="5"/>
    </row>
    <row r="220" spans="1:6" ht="15">
      <c r="A220" s="78"/>
      <c r="B220" s="78"/>
      <c r="C220" s="78"/>
      <c r="D220" s="78"/>
      <c r="E220" s="78"/>
      <c r="F220" s="5"/>
    </row>
    <row r="221" spans="1:6" ht="15">
      <c r="A221" s="78"/>
      <c r="B221" s="78"/>
      <c r="C221" s="78"/>
      <c r="D221" s="78"/>
      <c r="E221" s="78"/>
      <c r="F221" s="5"/>
    </row>
    <row r="222" spans="1:6" ht="15">
      <c r="A222" s="78"/>
      <c r="B222" s="78"/>
      <c r="C222" s="78"/>
      <c r="D222" s="78"/>
      <c r="E222" s="78"/>
      <c r="F222" s="5"/>
    </row>
    <row r="223" spans="1:6" ht="15">
      <c r="A223" s="78"/>
      <c r="B223" s="78"/>
      <c r="C223" s="78"/>
      <c r="D223" s="78"/>
      <c r="E223" s="78"/>
      <c r="F223" s="5"/>
    </row>
    <row r="224" spans="1:6" ht="15">
      <c r="A224" s="78"/>
      <c r="B224" s="78"/>
      <c r="C224" s="78"/>
      <c r="D224" s="78"/>
      <c r="E224" s="78"/>
      <c r="F224" s="5"/>
    </row>
    <row r="225" spans="1:6" ht="15">
      <c r="A225" s="78"/>
      <c r="B225" s="78"/>
      <c r="C225" s="78"/>
      <c r="D225" s="78"/>
      <c r="E225" s="78"/>
      <c r="F225" s="5"/>
    </row>
    <row r="226" spans="1:6" ht="15">
      <c r="A226" s="78"/>
      <c r="B226" s="78"/>
      <c r="C226" s="78"/>
      <c r="D226" s="78"/>
      <c r="E226" s="78"/>
      <c r="F226" s="5"/>
    </row>
    <row r="227" spans="1:6" ht="15">
      <c r="A227" s="78"/>
      <c r="B227" s="78"/>
      <c r="C227" s="78"/>
      <c r="D227" s="78"/>
      <c r="E227" s="78"/>
      <c r="F227" s="5"/>
    </row>
    <row r="228" spans="1:6" ht="15">
      <c r="A228" s="78"/>
      <c r="B228" s="78"/>
      <c r="C228" s="78"/>
      <c r="D228" s="78"/>
      <c r="E228" s="78"/>
      <c r="F228" s="5"/>
    </row>
    <row r="229" spans="1:6" ht="15">
      <c r="A229" s="78"/>
      <c r="B229" s="78"/>
      <c r="C229" s="78"/>
      <c r="D229" s="78"/>
      <c r="E229" s="78"/>
      <c r="F229" s="5"/>
    </row>
    <row r="230" spans="1:6" ht="15">
      <c r="A230" s="78"/>
      <c r="B230" s="78"/>
      <c r="C230" s="78"/>
      <c r="D230" s="78"/>
      <c r="E230" s="78"/>
      <c r="F230" s="5"/>
    </row>
    <row r="231" spans="1:6" ht="15">
      <c r="A231" s="78"/>
      <c r="B231" s="78"/>
      <c r="C231" s="78"/>
      <c r="D231" s="78"/>
      <c r="E231" s="78"/>
      <c r="F231" s="5"/>
    </row>
    <row r="232" spans="1:6" ht="15">
      <c r="A232" s="78"/>
      <c r="B232" s="78"/>
      <c r="C232" s="78"/>
      <c r="D232" s="78"/>
      <c r="E232" s="78"/>
      <c r="F232" s="5"/>
    </row>
    <row r="233" spans="1:6" ht="15">
      <c r="A233" s="78"/>
      <c r="B233" s="78"/>
      <c r="C233" s="78"/>
      <c r="D233" s="78"/>
      <c r="E233" s="78"/>
      <c r="F233" s="5"/>
    </row>
    <row r="234" spans="1:6" ht="15">
      <c r="A234" s="78"/>
      <c r="B234" s="78"/>
      <c r="C234" s="78"/>
      <c r="D234" s="78"/>
      <c r="E234" s="78"/>
      <c r="F234" s="5"/>
    </row>
    <row r="235" spans="1:6" ht="15">
      <c r="A235" s="78"/>
      <c r="B235" s="78"/>
      <c r="C235" s="78"/>
      <c r="D235" s="78"/>
      <c r="E235" s="78"/>
      <c r="F235" s="5"/>
    </row>
    <row r="236" spans="1:6" ht="15">
      <c r="A236" s="78"/>
      <c r="B236" s="78"/>
      <c r="C236" s="78"/>
      <c r="D236" s="78"/>
      <c r="E236" s="78"/>
      <c r="F236" s="5"/>
    </row>
    <row r="237" spans="1:6" ht="15">
      <c r="A237" s="78"/>
      <c r="B237" s="78"/>
      <c r="C237" s="78"/>
      <c r="D237" s="78"/>
      <c r="E237" s="78"/>
      <c r="F237" s="5"/>
    </row>
    <row r="238" spans="1:6" ht="15">
      <c r="A238" s="78"/>
      <c r="B238" s="78"/>
      <c r="C238" s="78"/>
      <c r="D238" s="78"/>
      <c r="E238" s="78"/>
      <c r="F238" s="5"/>
    </row>
    <row r="239" spans="1:6" ht="15">
      <c r="A239" s="78"/>
      <c r="B239" s="78"/>
      <c r="C239" s="78"/>
      <c r="D239" s="78"/>
      <c r="E239" s="78"/>
      <c r="F239" s="5"/>
    </row>
    <row r="240" spans="1:6" ht="15">
      <c r="A240" s="78"/>
      <c r="B240" s="78"/>
      <c r="C240" s="78"/>
      <c r="D240" s="78"/>
      <c r="E240" s="78"/>
      <c r="F240" s="5"/>
    </row>
    <row r="241" spans="1:6" ht="15">
      <c r="A241" s="78"/>
      <c r="B241" s="78"/>
      <c r="C241" s="78"/>
      <c r="D241" s="78"/>
      <c r="E241" s="78"/>
      <c r="F241" s="5"/>
    </row>
    <row r="242" spans="1:6" ht="15">
      <c r="A242" s="78"/>
      <c r="B242" s="78"/>
      <c r="C242" s="78"/>
      <c r="D242" s="78"/>
      <c r="E242" s="78"/>
      <c r="F242" s="5"/>
    </row>
    <row r="243" spans="1:6" ht="15">
      <c r="A243" s="78"/>
      <c r="B243" s="78"/>
      <c r="C243" s="78"/>
      <c r="D243" s="78"/>
      <c r="E243" s="78"/>
      <c r="F243" s="5"/>
    </row>
    <row r="244" spans="1:6" ht="15">
      <c r="A244" s="78"/>
      <c r="B244" s="78"/>
      <c r="C244" s="78"/>
      <c r="D244" s="78"/>
      <c r="E244" s="78"/>
      <c r="F244" s="5"/>
    </row>
    <row r="245" spans="1:6" ht="15">
      <c r="A245" s="78"/>
      <c r="B245" s="78"/>
      <c r="C245" s="78"/>
      <c r="D245" s="78"/>
      <c r="E245" s="78"/>
      <c r="F245" s="5"/>
    </row>
    <row r="246" spans="1:6" ht="15">
      <c r="A246" s="78"/>
      <c r="B246" s="78"/>
      <c r="C246" s="78"/>
      <c r="D246" s="78"/>
      <c r="E246" s="78"/>
      <c r="F246" s="5"/>
    </row>
    <row r="247" spans="1:6" ht="15">
      <c r="A247" s="78"/>
      <c r="B247" s="78"/>
      <c r="C247" s="78"/>
      <c r="D247" s="78"/>
      <c r="E247" s="78"/>
      <c r="F247" s="5"/>
    </row>
    <row r="248" spans="1:6" ht="15">
      <c r="A248" s="78"/>
      <c r="B248" s="78"/>
      <c r="C248" s="78"/>
      <c r="D248" s="78"/>
      <c r="E248" s="78"/>
      <c r="F248" s="5"/>
    </row>
    <row r="249" spans="1:6" ht="15">
      <c r="A249" s="78"/>
      <c r="B249" s="78"/>
      <c r="C249" s="78"/>
      <c r="D249" s="78"/>
      <c r="E249" s="78"/>
      <c r="F249" s="5"/>
    </row>
    <row r="250" spans="1:6" ht="15">
      <c r="A250" s="78"/>
      <c r="B250" s="78"/>
      <c r="C250" s="78"/>
      <c r="D250" s="78"/>
      <c r="E250" s="78"/>
      <c r="F250" s="5"/>
    </row>
    <row r="251" spans="1:6" ht="15">
      <c r="A251" s="78"/>
      <c r="B251" s="78"/>
      <c r="C251" s="78"/>
      <c r="D251" s="78"/>
      <c r="E251" s="78"/>
      <c r="F251" s="5"/>
    </row>
    <row r="252" spans="1:6" ht="15">
      <c r="A252" s="78"/>
      <c r="B252" s="78"/>
      <c r="C252" s="78"/>
      <c r="D252" s="78"/>
      <c r="E252" s="78"/>
      <c r="F252" s="5"/>
    </row>
    <row r="253" spans="1:6" ht="15">
      <c r="A253" s="78"/>
      <c r="B253" s="78"/>
      <c r="C253" s="78"/>
      <c r="D253" s="78"/>
      <c r="E253" s="78"/>
      <c r="F253" s="5"/>
    </row>
    <row r="254" spans="1:6" ht="15">
      <c r="A254" s="78"/>
      <c r="B254" s="78"/>
      <c r="C254" s="78"/>
      <c r="D254" s="78"/>
      <c r="E254" s="78"/>
      <c r="F254" s="5"/>
    </row>
    <row r="255" spans="1:6" ht="15">
      <c r="A255" s="78"/>
      <c r="B255" s="78"/>
      <c r="C255" s="78"/>
      <c r="D255" s="78"/>
      <c r="E255" s="78"/>
      <c r="F255" s="5"/>
    </row>
    <row r="256" spans="1:6" ht="15">
      <c r="A256" s="78"/>
      <c r="B256" s="78"/>
      <c r="C256" s="78"/>
      <c r="D256" s="78"/>
      <c r="E256" s="78"/>
      <c r="F256" s="5"/>
    </row>
    <row r="257" spans="1:6" ht="15">
      <c r="A257" s="78"/>
      <c r="B257" s="78"/>
      <c r="C257" s="78"/>
      <c r="D257" s="78"/>
      <c r="E257" s="78"/>
      <c r="F257" s="5"/>
    </row>
    <row r="258" spans="1:6" ht="15">
      <c r="A258" s="78"/>
      <c r="B258" s="78"/>
      <c r="C258" s="78"/>
      <c r="D258" s="78"/>
      <c r="E258" s="78"/>
      <c r="F258" s="5"/>
    </row>
    <row r="259" spans="1:6" ht="15">
      <c r="A259" s="78"/>
      <c r="B259" s="78"/>
      <c r="C259" s="78"/>
      <c r="D259" s="78"/>
      <c r="E259" s="78"/>
      <c r="F259" s="5"/>
    </row>
    <row r="260" spans="1:6" ht="15">
      <c r="A260" s="78"/>
      <c r="B260" s="78"/>
      <c r="C260" s="78"/>
      <c r="D260" s="78"/>
      <c r="E260" s="78"/>
      <c r="F260" s="5"/>
    </row>
    <row r="261" spans="1:6" ht="15">
      <c r="A261" s="78"/>
      <c r="B261" s="78"/>
      <c r="C261" s="78"/>
      <c r="D261" s="78"/>
      <c r="E261" s="78"/>
      <c r="F261" s="5"/>
    </row>
    <row r="262" spans="1:6" ht="15">
      <c r="A262" s="78"/>
      <c r="B262" s="78"/>
      <c r="C262" s="78"/>
      <c r="D262" s="78"/>
      <c r="E262" s="78"/>
      <c r="F262" s="5"/>
    </row>
    <row r="263" spans="1:6" ht="15">
      <c r="A263" s="78"/>
      <c r="B263" s="78"/>
      <c r="C263" s="78"/>
      <c r="D263" s="78"/>
      <c r="E263" s="78"/>
      <c r="F263" s="5"/>
    </row>
    <row r="264" spans="1:6" ht="15">
      <c r="A264" s="78"/>
      <c r="B264" s="78"/>
      <c r="C264" s="78"/>
      <c r="D264" s="78"/>
      <c r="E264" s="78"/>
      <c r="F264" s="5"/>
    </row>
    <row r="265" spans="1:6" ht="15">
      <c r="A265" s="78"/>
      <c r="B265" s="78"/>
      <c r="C265" s="78"/>
      <c r="D265" s="78"/>
      <c r="E265" s="78"/>
      <c r="F265" s="5"/>
    </row>
    <row r="266" spans="1:6" ht="15">
      <c r="A266" s="78"/>
      <c r="B266" s="78"/>
      <c r="C266" s="78"/>
      <c r="D266" s="78"/>
      <c r="E266" s="78"/>
      <c r="F266" s="5"/>
    </row>
    <row r="267" spans="1:6" ht="15">
      <c r="A267" s="78"/>
      <c r="B267" s="78"/>
      <c r="C267" s="78"/>
      <c r="D267" s="78"/>
      <c r="E267" s="78"/>
      <c r="F267" s="5"/>
    </row>
    <row r="268" spans="1:6" ht="15">
      <c r="A268" s="78"/>
      <c r="B268" s="78"/>
      <c r="C268" s="78"/>
      <c r="D268" s="78"/>
      <c r="E268" s="78"/>
      <c r="F268" s="5"/>
    </row>
    <row r="269" spans="1:6" ht="15">
      <c r="A269" s="78"/>
      <c r="B269" s="78"/>
      <c r="C269" s="78"/>
      <c r="D269" s="78"/>
      <c r="E269" s="78"/>
      <c r="F269" s="5"/>
    </row>
    <row r="270" spans="1:6" ht="15">
      <c r="A270" s="78"/>
      <c r="B270" s="78"/>
      <c r="C270" s="78"/>
      <c r="D270" s="78"/>
      <c r="E270" s="78"/>
      <c r="F270" s="5"/>
    </row>
    <row r="271" spans="1:6" ht="15">
      <c r="A271" s="78"/>
      <c r="B271" s="78"/>
      <c r="C271" s="78"/>
      <c r="D271" s="78"/>
      <c r="E271" s="78"/>
      <c r="F271" s="5"/>
    </row>
    <row r="272" spans="1:6" ht="15">
      <c r="A272" s="78"/>
      <c r="B272" s="78"/>
      <c r="C272" s="78"/>
      <c r="D272" s="78"/>
      <c r="E272" s="78"/>
      <c r="F272" s="5"/>
    </row>
    <row r="273" spans="1:6" ht="15">
      <c r="A273" s="78"/>
      <c r="B273" s="78"/>
      <c r="C273" s="78"/>
      <c r="D273" s="78"/>
      <c r="E273" s="78"/>
      <c r="F273" s="5"/>
    </row>
    <row r="274" spans="1:6" ht="15">
      <c r="A274" s="78"/>
      <c r="B274" s="78"/>
      <c r="C274" s="78"/>
      <c r="D274" s="78"/>
      <c r="E274" s="78"/>
      <c r="F274" s="5"/>
    </row>
    <row r="275" spans="1:6" ht="15">
      <c r="A275" s="78"/>
      <c r="B275" s="78"/>
      <c r="C275" s="78"/>
      <c r="D275" s="78"/>
      <c r="E275" s="78"/>
      <c r="F275" s="5"/>
    </row>
    <row r="276" spans="1:6" ht="15">
      <c r="A276" s="78"/>
      <c r="B276" s="78"/>
      <c r="C276" s="78"/>
      <c r="D276" s="78"/>
      <c r="E276" s="78"/>
      <c r="F276" s="5"/>
    </row>
    <row r="277" spans="1:6" ht="15">
      <c r="A277" s="78"/>
      <c r="B277" s="78"/>
      <c r="C277" s="78"/>
      <c r="D277" s="78"/>
      <c r="E277" s="78"/>
      <c r="F277" s="5"/>
    </row>
    <row r="278" spans="1:6" ht="15">
      <c r="A278" s="78"/>
      <c r="B278" s="78"/>
      <c r="C278" s="78"/>
      <c r="D278" s="78"/>
      <c r="E278" s="78"/>
      <c r="F278" s="5"/>
    </row>
    <row r="279" spans="1:6" ht="15">
      <c r="A279" s="78"/>
      <c r="B279" s="78"/>
      <c r="C279" s="78"/>
      <c r="D279" s="78"/>
      <c r="E279" s="78"/>
      <c r="F279" s="5"/>
    </row>
    <row r="280" spans="1:6" ht="15">
      <c r="A280" s="78"/>
      <c r="B280" s="78"/>
      <c r="C280" s="78"/>
      <c r="D280" s="78"/>
      <c r="E280" s="78"/>
      <c r="F280" s="5"/>
    </row>
    <row r="281" spans="1:6" ht="15">
      <c r="A281" s="78"/>
      <c r="B281" s="78"/>
      <c r="C281" s="78"/>
      <c r="D281" s="78"/>
      <c r="E281" s="78"/>
      <c r="F281" s="5"/>
    </row>
    <row r="282" spans="1:6" ht="15">
      <c r="A282" s="78"/>
      <c r="B282" s="78"/>
      <c r="C282" s="78"/>
      <c r="D282" s="78"/>
      <c r="E282" s="78"/>
      <c r="F282" s="5"/>
    </row>
    <row r="283" spans="1:6" ht="15">
      <c r="A283" s="78"/>
      <c r="B283" s="78"/>
      <c r="C283" s="78"/>
      <c r="D283" s="78"/>
      <c r="E283" s="78"/>
      <c r="F283" s="5"/>
    </row>
    <row r="284" spans="1:6" ht="15">
      <c r="A284" s="78"/>
      <c r="B284" s="78"/>
      <c r="C284" s="78"/>
      <c r="D284" s="78"/>
      <c r="E284" s="78"/>
      <c r="F284" s="5"/>
    </row>
    <row r="285" spans="1:6" ht="15">
      <c r="A285" s="78"/>
      <c r="B285" s="78"/>
      <c r="C285" s="78"/>
      <c r="D285" s="78"/>
      <c r="E285" s="78"/>
      <c r="F285" s="5"/>
    </row>
    <row r="286" spans="1:6" ht="15">
      <c r="A286" s="78"/>
      <c r="B286" s="78"/>
      <c r="C286" s="78"/>
      <c r="D286" s="78"/>
      <c r="E286" s="78"/>
      <c r="F286" s="5"/>
    </row>
    <row r="287" spans="1:6" ht="15">
      <c r="A287" s="78"/>
      <c r="B287" s="78"/>
      <c r="C287" s="78"/>
      <c r="D287" s="78"/>
      <c r="E287" s="78"/>
      <c r="F287" s="5"/>
    </row>
    <row r="288" spans="1:6" ht="15">
      <c r="A288" s="78"/>
      <c r="B288" s="78"/>
      <c r="C288" s="78"/>
      <c r="D288" s="78"/>
      <c r="E288" s="78"/>
      <c r="F288" s="5"/>
    </row>
    <row r="289" spans="1:6" ht="15">
      <c r="A289" s="78"/>
      <c r="B289" s="78"/>
      <c r="C289" s="78"/>
      <c r="D289" s="78"/>
      <c r="E289" s="78"/>
      <c r="F289" s="5"/>
    </row>
    <row r="290" spans="1:6" ht="15">
      <c r="A290" s="78"/>
      <c r="B290" s="78"/>
      <c r="C290" s="78"/>
      <c r="D290" s="78"/>
      <c r="E290" s="78"/>
      <c r="F290" s="5"/>
    </row>
    <row r="291" spans="1:6" ht="15">
      <c r="A291" s="78"/>
      <c r="B291" s="78"/>
      <c r="C291" s="78"/>
      <c r="D291" s="78"/>
      <c r="E291" s="78"/>
      <c r="F291" s="5"/>
    </row>
    <row r="292" spans="1:6" ht="15">
      <c r="A292" s="78"/>
      <c r="B292" s="78"/>
      <c r="C292" s="78"/>
      <c r="D292" s="78"/>
      <c r="E292" s="78"/>
      <c r="F292" s="5"/>
    </row>
    <row r="293" spans="1:6" ht="15">
      <c r="A293" s="78"/>
      <c r="B293" s="78"/>
      <c r="C293" s="78"/>
      <c r="D293" s="78"/>
      <c r="E293" s="78"/>
      <c r="F293" s="5"/>
    </row>
    <row r="294" spans="1:6" ht="15">
      <c r="A294" s="78"/>
      <c r="B294" s="78"/>
      <c r="C294" s="78"/>
      <c r="D294" s="78"/>
      <c r="E294" s="78"/>
      <c r="F294" s="5"/>
    </row>
    <row r="295" spans="1:6" ht="15">
      <c r="A295" s="78"/>
      <c r="B295" s="78"/>
      <c r="C295" s="78"/>
      <c r="D295" s="78"/>
      <c r="E295" s="78"/>
      <c r="F295" s="5"/>
    </row>
    <row r="296" spans="1:6" ht="15">
      <c r="A296" s="78"/>
      <c r="B296" s="78"/>
      <c r="C296" s="78"/>
      <c r="D296" s="78"/>
      <c r="E296" s="78"/>
      <c r="F296" s="5"/>
    </row>
    <row r="297" spans="1:6" ht="15">
      <c r="A297" s="78"/>
      <c r="B297" s="78"/>
      <c r="C297" s="78"/>
      <c r="D297" s="78"/>
      <c r="E297" s="78"/>
      <c r="F297" s="5"/>
    </row>
    <row r="298" spans="1:6" ht="15">
      <c r="A298" s="78"/>
      <c r="B298" s="78"/>
      <c r="C298" s="78"/>
      <c r="D298" s="78"/>
      <c r="E298" s="78"/>
      <c r="F298" s="5"/>
    </row>
    <row r="299" spans="1:6" ht="15">
      <c r="A299" s="78"/>
      <c r="B299" s="78"/>
      <c r="C299" s="78"/>
      <c r="D299" s="78"/>
      <c r="E299" s="78"/>
      <c r="F299" s="5"/>
    </row>
    <row r="300" spans="1:6" ht="15">
      <c r="A300" s="78"/>
      <c r="B300" s="78"/>
      <c r="C300" s="78"/>
      <c r="D300" s="78"/>
      <c r="E300" s="78"/>
      <c r="F300" s="5"/>
    </row>
    <row r="301" spans="1:6" ht="15">
      <c r="A301" s="78"/>
      <c r="B301" s="78"/>
      <c r="C301" s="78"/>
      <c r="D301" s="78"/>
      <c r="E301" s="78"/>
      <c r="F301" s="5"/>
    </row>
    <row r="302" spans="1:6" ht="15">
      <c r="A302" s="78"/>
      <c r="B302" s="78"/>
      <c r="C302" s="78"/>
      <c r="D302" s="78"/>
      <c r="E302" s="78"/>
      <c r="F302" s="5"/>
    </row>
    <row r="303" spans="1:6" ht="15">
      <c r="A303" s="78"/>
      <c r="B303" s="78"/>
      <c r="C303" s="78"/>
      <c r="D303" s="78"/>
      <c r="E303" s="78"/>
      <c r="F303" s="5"/>
    </row>
    <row r="304" spans="1:6" ht="15">
      <c r="A304" s="78"/>
      <c r="B304" s="78"/>
      <c r="C304" s="78"/>
      <c r="D304" s="78"/>
      <c r="E304" s="78"/>
      <c r="F304" s="5"/>
    </row>
    <row r="305" spans="1:6" ht="15">
      <c r="A305" s="78"/>
      <c r="B305" s="78"/>
      <c r="C305" s="78"/>
      <c r="D305" s="78"/>
      <c r="E305" s="78"/>
      <c r="F305" s="5"/>
    </row>
    <row r="306" spans="1:6" ht="15">
      <c r="A306" s="78"/>
      <c r="B306" s="78"/>
      <c r="C306" s="78"/>
      <c r="D306" s="78"/>
      <c r="E306" s="78"/>
      <c r="F306" s="5"/>
    </row>
    <row r="307" spans="1:6" ht="15">
      <c r="A307" s="78"/>
      <c r="B307" s="78"/>
      <c r="C307" s="78"/>
      <c r="D307" s="78"/>
      <c r="E307" s="78"/>
      <c r="F307" s="5"/>
    </row>
    <row r="308" spans="1:6" ht="15">
      <c r="A308" s="78"/>
      <c r="B308" s="78"/>
      <c r="C308" s="78"/>
      <c r="D308" s="78"/>
      <c r="E308" s="78"/>
      <c r="F308" s="5"/>
    </row>
    <row r="309" spans="1:6" ht="15">
      <c r="A309" s="78"/>
      <c r="B309" s="78"/>
      <c r="C309" s="78"/>
      <c r="D309" s="78"/>
      <c r="E309" s="78"/>
      <c r="F309" s="5"/>
    </row>
    <row r="310" spans="1:6" ht="15">
      <c r="A310" s="78"/>
      <c r="B310" s="78"/>
      <c r="C310" s="78"/>
      <c r="D310" s="78"/>
      <c r="E310" s="78"/>
      <c r="F310" s="5"/>
    </row>
    <row r="311" spans="1:6" ht="15">
      <c r="A311" s="78"/>
      <c r="B311" s="78"/>
      <c r="C311" s="78"/>
      <c r="D311" s="78"/>
      <c r="E311" s="78"/>
      <c r="F311" s="5"/>
    </row>
    <row r="312" spans="1:6" ht="15">
      <c r="A312" s="78"/>
      <c r="B312" s="78"/>
      <c r="C312" s="78"/>
      <c r="D312" s="78"/>
      <c r="E312" s="78"/>
      <c r="F312" s="5"/>
    </row>
    <row r="313" spans="1:6" ht="15">
      <c r="A313" s="78"/>
      <c r="B313" s="78"/>
      <c r="C313" s="78"/>
      <c r="D313" s="78"/>
      <c r="E313" s="78"/>
      <c r="F313" s="5"/>
    </row>
    <row r="314" spans="1:6" ht="15">
      <c r="A314" s="78"/>
      <c r="B314" s="78"/>
      <c r="C314" s="78"/>
      <c r="D314" s="78"/>
      <c r="E314" s="78"/>
      <c r="F314" s="5"/>
    </row>
    <row r="315" spans="1:6" ht="15">
      <c r="A315" s="78"/>
      <c r="B315" s="78"/>
      <c r="C315" s="78"/>
      <c r="D315" s="78"/>
      <c r="E315" s="78"/>
      <c r="F315" s="5"/>
    </row>
    <row r="316" spans="1:6" ht="15">
      <c r="A316" s="78"/>
      <c r="B316" s="78"/>
      <c r="C316" s="78"/>
      <c r="D316" s="78"/>
      <c r="E316" s="78"/>
      <c r="F316" s="5"/>
    </row>
    <row r="317" spans="1:6" ht="15">
      <c r="A317" s="78"/>
      <c r="B317" s="78"/>
      <c r="C317" s="78"/>
      <c r="D317" s="78"/>
      <c r="E317" s="78"/>
      <c r="F317" s="5"/>
    </row>
    <row r="318" spans="1:6" ht="15">
      <c r="A318" s="78"/>
      <c r="B318" s="78"/>
      <c r="C318" s="78"/>
      <c r="D318" s="78"/>
      <c r="E318" s="78"/>
      <c r="F318" s="5"/>
    </row>
    <row r="319" spans="1:6" ht="15">
      <c r="A319" s="78"/>
      <c r="B319" s="78"/>
      <c r="C319" s="78"/>
      <c r="D319" s="78"/>
      <c r="E319" s="78"/>
      <c r="F319" s="5"/>
    </row>
    <row r="320" spans="1:6" ht="15">
      <c r="A320" s="78"/>
      <c r="B320" s="78"/>
      <c r="C320" s="78"/>
      <c r="D320" s="78"/>
      <c r="E320" s="78"/>
      <c r="F320" s="5"/>
    </row>
    <row r="321" spans="1:6" ht="15">
      <c r="A321" s="78"/>
      <c r="B321" s="78"/>
      <c r="C321" s="78"/>
      <c r="D321" s="78"/>
      <c r="E321" s="78"/>
      <c r="F321" s="5"/>
    </row>
    <row r="322" spans="1:6" ht="15">
      <c r="A322" s="78"/>
      <c r="B322" s="78"/>
      <c r="C322" s="78"/>
      <c r="D322" s="78"/>
      <c r="E322" s="78"/>
      <c r="F322" s="5"/>
    </row>
    <row r="323" spans="1:6" ht="15">
      <c r="A323" s="78"/>
      <c r="B323" s="78"/>
      <c r="C323" s="78"/>
      <c r="D323" s="78"/>
      <c r="E323" s="78"/>
      <c r="F323" s="5"/>
    </row>
  </sheetData>
  <mergeCells count="6">
    <mergeCell ref="A8:A15"/>
    <mergeCell ref="B8:B9"/>
    <mergeCell ref="C8:C9"/>
    <mergeCell ref="D8:D9"/>
    <mergeCell ref="E8:E9"/>
    <mergeCell ref="F8:F9"/>
  </mergeCells>
  <printOptions/>
  <pageMargins left="0.670138888888889" right="0.44027777777777777" top="0.7479166666666667" bottom="0.783333333333333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Kowiesy</cp:lastModifiedBy>
  <cp:lastPrinted>2006-08-29T13:17:02Z</cp:lastPrinted>
  <dcterms:created xsi:type="dcterms:W3CDTF">1997-02-26T13:46:56Z</dcterms:created>
  <dcterms:modified xsi:type="dcterms:W3CDTF">2005-03-30T08:32:14Z</dcterms:modified>
  <cp:category/>
  <cp:version/>
  <cp:contentType/>
  <cp:contentStatus/>
  <cp:revision>1</cp:revision>
</cp:coreProperties>
</file>